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726"/>
  <workbookPr defaultThemeVersion="124226"/>
  <mc:AlternateContent xmlns:mc="http://schemas.openxmlformats.org/markup-compatibility/2006">
    <mc:Choice Requires="x15">
      <x15ac:absPath xmlns:x15ac="http://schemas.microsoft.com/office/spreadsheetml/2010/11/ac" url="X:\New Comp Module Test Salary Sheets - 2023\Clergy Comp Modifications\Clergy Comp Fillable Forms\Final Clergy Comp Fillable Forms\2025\"/>
    </mc:Choice>
  </mc:AlternateContent>
  <xr:revisionPtr revIDLastSave="0" documentId="13_ncr:201_{524CD80E-4DD8-425B-B1AD-187722B751A6}" xr6:coauthVersionLast="47" xr6:coauthVersionMax="47" xr10:uidLastSave="{00000000-0000-0000-0000-000000000000}"/>
  <workbookProtection workbookAlgorithmName="SHA-512" workbookHashValue="++Zhtw0Rh7vZ4jlQFbqZj+rtJC90aAgenis4VIK9Okf8O+z08bUpb5WHosuQZygeejxzlTKUP9BT/f2EWQevdg==" workbookSaltValue="BB/KiyIuhMdeUXoaCMvtsQ==" workbookSpinCount="100000" lockStructure="1"/>
  <bookViews>
    <workbookView xWindow="-120" yWindow="-120" windowWidth="29040" windowHeight="15840" xr2:uid="{00000000-000D-0000-FFFF-FFFF00000000}"/>
  </bookViews>
  <sheets>
    <sheet name="CCFF - Single Church" sheetId="1" r:id="rId1"/>
    <sheet name="Benefits Calculator" sheetId="3" r:id="rId2"/>
    <sheet name="Instructions - Single Church" sheetId="4" r:id="rId3"/>
  </sheets>
  <definedNames>
    <definedName name="_xlnm.Print_Area" localSheetId="1">'Benefits Calculator'!$A$1:$F$116</definedName>
    <definedName name="_xlnm.Print_Area" localSheetId="0">'CCFF - Single Church'!$A$1:$K$43</definedName>
    <definedName name="_xlnm.Print_Area" localSheetId="2">'Instructions - Single Church'!$A$1:$C$35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77" i="3" l="1"/>
  <c r="B66" i="3"/>
  <c r="B65" i="3"/>
  <c r="B64" i="3"/>
  <c r="B63" i="3"/>
  <c r="B60" i="3"/>
  <c r="B59" i="3"/>
  <c r="B58" i="3"/>
  <c r="B57" i="3"/>
  <c r="B114" i="3"/>
  <c r="E103" i="3" l="1"/>
  <c r="E97" i="3"/>
  <c r="E89" i="3"/>
  <c r="B30" i="3"/>
  <c r="F30" i="1" l="1"/>
  <c r="F20" i="1" l="1"/>
  <c r="F23" i="1" l="1"/>
  <c r="F29" i="1" s="1"/>
  <c r="F28" i="1"/>
  <c r="H34" i="1"/>
  <c r="G34" i="1"/>
  <c r="F34" i="1"/>
  <c r="B19" i="3" l="1"/>
  <c r="D27" i="3" s="1"/>
  <c r="E34" i="1"/>
  <c r="E35" i="1" s="1"/>
  <c r="H35" i="1"/>
  <c r="G35" i="1"/>
  <c r="F35" i="1"/>
  <c r="E37" i="1" l="1"/>
  <c r="D48" i="3"/>
  <c r="E48" i="3" s="1"/>
  <c r="D35" i="3"/>
  <c r="E35" i="3" s="1"/>
  <c r="D50" i="3"/>
  <c r="E50" i="3" s="1"/>
  <c r="D25" i="3"/>
  <c r="E25" i="3" s="1"/>
  <c r="D49" i="3"/>
  <c r="E49" i="3" s="1"/>
  <c r="D24" i="3"/>
  <c r="E24" i="3" s="1"/>
  <c r="D29" i="3"/>
  <c r="E29" i="3" s="1"/>
  <c r="D44" i="3"/>
  <c r="E44" i="3" s="1"/>
  <c r="D42" i="3"/>
  <c r="E42" i="3" s="1"/>
  <c r="D51" i="3"/>
  <c r="E51" i="3" s="1"/>
  <c r="D28" i="3"/>
  <c r="E28" i="3" s="1"/>
  <c r="D45" i="3"/>
  <c r="E45" i="3" s="1"/>
  <c r="D26" i="3"/>
  <c r="E26" i="3" s="1"/>
  <c r="D43" i="3"/>
  <c r="E43" i="3" s="1"/>
  <c r="B107" i="3"/>
  <c r="B116" i="3" s="1"/>
  <c r="E27" i="3"/>
  <c r="D30" i="3" l="1"/>
  <c r="E30" i="3" s="1"/>
  <c r="E38" i="1"/>
  <c r="F31" i="1" l="1"/>
  <c r="E36" i="1"/>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<sst xmlns="http://schemas.openxmlformats.org/spreadsheetml/2006/main" count="163" uniqueCount="136">
  <si>
    <t>Clergy</t>
  </si>
  <si>
    <t>Compensation</t>
  </si>
  <si>
    <t>Monthly (Annual contribution ÷ 12)</t>
  </si>
  <si>
    <t xml:space="preserve">       GCFA #</t>
  </si>
  <si>
    <t xml:space="preserve">       First Name</t>
  </si>
  <si>
    <t xml:space="preserve">       Last Name</t>
  </si>
  <si>
    <t xml:space="preserve">       Conference Relationship </t>
  </si>
  <si>
    <t xml:space="preserve">       Total Appointment Time </t>
  </si>
  <si>
    <t>Total Cash (1+2)</t>
  </si>
  <si>
    <t>TOTAL Compensation for Cabinet Workbook (1+2+4)</t>
  </si>
  <si>
    <t>TOTAL Pension and Health Benefits Compensation (1+2+3)</t>
  </si>
  <si>
    <t xml:space="preserve">       Appointment Effective Date (m/d/yyyy)</t>
  </si>
  <si>
    <t xml:space="preserve">       Salary Effective Date (m/d/yyyy)</t>
  </si>
  <si>
    <t>No Selection</t>
  </si>
  <si>
    <t>Select from dropdown box</t>
  </si>
  <si>
    <r>
      <t xml:space="preserve">Attending School – Select one if applicable                                                                                                                                                                                                                                        </t>
    </r>
    <r>
      <rPr>
        <i/>
        <sz val="22"/>
        <rFont val="Lucida Sans"/>
        <family val="2"/>
      </rPr>
      <t>(only complete if class hours plus church work hours are part of your Total Appointment Time)</t>
    </r>
  </si>
  <si>
    <t xml:space="preserve">       City, Church</t>
  </si>
  <si>
    <t>i. Parsonage Value
( = 25% of Total Cash (1+2) above)</t>
  </si>
  <si>
    <t>ii. Housing Allowance in lieu of Parsonage
(minimum = 25% of Total Cash (1+2) above)</t>
  </si>
  <si>
    <t>TOTAL Compensation Paid by Church (1+2+3b+4)</t>
  </si>
  <si>
    <t xml:space="preserve">       District </t>
  </si>
  <si>
    <t xml:space="preserve"> 3. Housing Type </t>
  </si>
  <si>
    <r>
      <t xml:space="preserve">(B) Are you receiving a Housing Allowance in lieu of Parsonage? 
</t>
    </r>
    <r>
      <rPr>
        <b/>
        <sz val="22"/>
        <color rgb="FFFF0000"/>
        <rFont val="Lucida Sans"/>
        <family val="2"/>
      </rPr>
      <t xml:space="preserve">     </t>
    </r>
    <r>
      <rPr>
        <b/>
        <sz val="24"/>
        <color rgb="FFFF0000"/>
        <rFont val="Lucida Sans"/>
        <family val="2"/>
      </rPr>
      <t>(Only applies if not living in a Parsonage)</t>
    </r>
  </si>
  <si>
    <t xml:space="preserve">Pastor's Signature:                                                                                    </t>
  </si>
  <si>
    <t>Date:</t>
  </si>
  <si>
    <t>Church Representative Name:</t>
  </si>
  <si>
    <t>Signature:</t>
  </si>
  <si>
    <t>Church Rep. Email:</t>
  </si>
  <si>
    <t>District Office:</t>
  </si>
  <si>
    <r>
      <t xml:space="preserve">(A) Do you live in a Parsonage? </t>
    </r>
    <r>
      <rPr>
        <b/>
        <sz val="24"/>
        <color rgb="FFFF0000"/>
        <rFont val="Lucida Sans"/>
        <family val="2"/>
      </rPr>
      <t xml:space="preserve">Enter Yes or No </t>
    </r>
  </si>
  <si>
    <r>
      <t xml:space="preserve"> 4. Accountable Reimbursements
(Includes utilities paid FOR the pastor by the Church, Continuing Education, or other reimbursable business expenses) </t>
    </r>
    <r>
      <rPr>
        <b/>
        <sz val="24"/>
        <color rgb="FFFF0000"/>
        <rFont val="Lucida Sans"/>
        <family val="2"/>
      </rPr>
      <t xml:space="preserve">(not included in Total Pension and Health Benefits Compensation) </t>
    </r>
  </si>
  <si>
    <r>
      <t xml:space="preserve">TOTAL Annual Church Compensation and Pensions and Health Benefits 
</t>
    </r>
    <r>
      <rPr>
        <b/>
        <sz val="22"/>
        <rFont val="Lucida Sans"/>
        <family val="2"/>
      </rPr>
      <t>(1+2+3b+4+Annual Church Pension Plan Contribution amount+Annual Church Health Benefits Contribution amount)</t>
    </r>
  </si>
  <si>
    <r>
      <t xml:space="preserve">1. Cash Salary </t>
    </r>
    <r>
      <rPr>
        <b/>
        <sz val="22"/>
        <color rgb="FFFF0000"/>
        <rFont val="Lucida Sans"/>
        <family val="2"/>
      </rPr>
      <t>(Includes Cash Allowances and other cash amounts paid TO the pastor. Does not include Utilities and other Housing Related Allowances and Housing Allowance in lieu of Parsonage)</t>
    </r>
  </si>
  <si>
    <t xml:space="preserve"> 2. Utilities and other Housing Related Allowances</t>
  </si>
  <si>
    <t xml:space="preserve">Church/Charge </t>
  </si>
  <si>
    <t>Multiplier</t>
  </si>
  <si>
    <t>Annual</t>
  </si>
  <si>
    <t>Monthly</t>
  </si>
  <si>
    <t>Defined Benefit (6.8%)</t>
  </si>
  <si>
    <t>Defined Contribution (2%)</t>
  </si>
  <si>
    <t>UMPIP (1%)</t>
  </si>
  <si>
    <t>Reserve Fund (.25%)</t>
  </si>
  <si>
    <t>Sustentation Fund (.75%)</t>
  </si>
  <si>
    <t>Total</t>
  </si>
  <si>
    <t>CLERGY CONTRIBUTION FOR HEALTH BENEFITS MEDICAL PLAN</t>
  </si>
  <si>
    <t>Clergy Health Benefits Medical Plan</t>
  </si>
  <si>
    <t>Standard PPO</t>
  </si>
  <si>
    <t>- Employee only (6.75%)</t>
  </si>
  <si>
    <t>- Employee and spouse (13.30%)</t>
  </si>
  <si>
    <t>- Employee and children (10.35%)</t>
  </si>
  <si>
    <t>- Family (spouse and children) (15.65%)</t>
  </si>
  <si>
    <t>- Employee only (3.25%)</t>
  </si>
  <si>
    <t>- Employee and spouse (7.10%)</t>
  </si>
  <si>
    <t>- Employee and children (5.45%)</t>
  </si>
  <si>
    <t>- Family (spouse and children) (9.65%)</t>
  </si>
  <si>
    <t>Humana Dental PPO Plan</t>
  </si>
  <si>
    <t>Employee Only</t>
  </si>
  <si>
    <t>Employee + Spouse</t>
  </si>
  <si>
    <t>Employee + Children</t>
  </si>
  <si>
    <t>Employee + Family</t>
  </si>
  <si>
    <t>Humana Vision Plan</t>
  </si>
  <si>
    <t>Data Points</t>
  </si>
  <si>
    <t>2 times DAC</t>
  </si>
  <si>
    <t>Salary Sheet Calculations</t>
  </si>
  <si>
    <t>Total Pension Plan Compensation Includes:</t>
  </si>
  <si>
    <t>1. Total Cash Salary</t>
  </si>
  <si>
    <t>2. Housing Related Allowances and Utilities (includes Utilities paid TO)</t>
  </si>
  <si>
    <t>4. Parsonage Value -or- Housing Allowance in Lieu of Parsonage</t>
  </si>
  <si>
    <t xml:space="preserve">Parsonage Value = .25 of #'s 1 and 2 </t>
  </si>
  <si>
    <t xml:space="preserve">Housing Allowance </t>
  </si>
  <si>
    <t xml:space="preserve">        TOTAL Pension Plan Compensation</t>
  </si>
  <si>
    <t>Total Health Benefits Compensation Includes:</t>
  </si>
  <si>
    <t>Parsonage Value = .25 of Total Cash Salary</t>
  </si>
  <si>
    <t xml:space="preserve">        TOTAL Health Benefits Compensation</t>
  </si>
  <si>
    <t xml:space="preserve">Texas Conference Compensation - Cabinet Workbook </t>
  </si>
  <si>
    <t>3. Accountable Reimbursements (travel, cont. ed, books, plus Utilities paid FOR etc.)</t>
  </si>
  <si>
    <t xml:space="preserve">     TOTAL Texas Conference Compensation for appointment purposes</t>
  </si>
  <si>
    <r>
      <rPr>
        <b/>
        <sz val="11"/>
        <rFont val="Calibri"/>
        <family val="2"/>
      </rPr>
      <t>Here are the color keys:</t>
    </r>
  </si>
  <si>
    <t>Clergy Comp Fillable Form(CCFF) Single Church Instructions</t>
  </si>
  <si>
    <t>Church Section</t>
  </si>
  <si>
    <t>Clergy Section</t>
  </si>
  <si>
    <t>Compensation Section</t>
  </si>
  <si>
    <t>The clergy or church payroll administrator completes the green boxes in this section.</t>
  </si>
  <si>
    <r>
      <rPr>
        <b/>
        <sz val="11"/>
        <rFont val="Calibri"/>
        <family val="2"/>
      </rPr>
      <t>1.    Cash Salary</t>
    </r>
    <r>
      <rPr>
        <sz val="11"/>
        <rFont val="Calibri"/>
        <family val="2"/>
      </rPr>
      <t xml:space="preserve">
</t>
    </r>
    <r>
      <rPr>
        <sz val="9"/>
        <color rgb="FFFF0000"/>
        <rFont val="Calibri"/>
        <family val="2"/>
      </rPr>
      <t xml:space="preserve">(Includes Cash Allowances and other cash amounts paid TO the pastor. Does not include Utilities and other Housing Related Allowances and Housing Allowance in lieu of Parsonage)
</t>
    </r>
    <r>
      <rPr>
        <b/>
        <sz val="11"/>
        <rFont val="Calibri"/>
        <family val="2"/>
      </rPr>
      <t>2.    Utilities and other Housing Related Allowances</t>
    </r>
    <r>
      <rPr>
        <sz val="11"/>
        <rFont val="Calibri"/>
        <family val="2"/>
      </rPr>
      <t xml:space="preserve">
</t>
    </r>
    <r>
      <rPr>
        <sz val="10"/>
        <rFont val="Calibri"/>
        <family val="2"/>
      </rPr>
      <t>The sum of Cash Salary (1) and Utilities and Housing Related Allowances (2) equals Total Cash.</t>
    </r>
  </si>
  <si>
    <r>
      <rPr>
        <b/>
        <sz val="11"/>
        <rFont val="Calibri"/>
        <family val="2"/>
      </rPr>
      <t>3.    Housing Type</t>
    </r>
    <r>
      <rPr>
        <sz val="11"/>
        <rFont val="Calibri"/>
        <family val="2"/>
      </rPr>
      <t xml:space="preserve">
(A)  The clergy answers the question, “Do you live in a Parsonage?” by entering Yes or No in the green box. If “Yes”, the parsonage value will be automatically displayed in the gray box.
(B)  If the answer to the question “Do you live in a Parsonage” is “No”, then the clergy will
answer:
“(B) Are you receiving a Housing Allowance in lieu of Parsonage” by selecting “Yes – Enter Amount Below” from the blue dropdown box and entering the housing allowance amount in the green box.
</t>
    </r>
    <r>
      <rPr>
        <b/>
        <sz val="10"/>
        <rFont val="Calibri"/>
        <family val="2"/>
      </rPr>
      <t xml:space="preserve">4.     </t>
    </r>
    <r>
      <rPr>
        <b/>
        <sz val="11"/>
        <rFont val="Calibri"/>
        <family val="2"/>
      </rPr>
      <t>Accountable Reimbursements</t>
    </r>
    <r>
      <rPr>
        <sz val="11"/>
        <rFont val="Calibri"/>
        <family val="2"/>
      </rPr>
      <t xml:space="preserve">
(Includes utilities paid FOR the pastor by the Church, Continuing Education, or other reimbursable business expenses) </t>
    </r>
    <r>
      <rPr>
        <sz val="10"/>
        <color rgb="FFFF0000"/>
        <rFont val="Calibri"/>
        <family val="2"/>
      </rPr>
      <t>(not included in Total Pension and Health Beneﬁts Compensation)</t>
    </r>
  </si>
  <si>
    <t>Total Compensation amounts will automatically display in the gray boxes as shown above.</t>
  </si>
  <si>
    <t>FE, FD, AM, PE, PD, OE, OD, OA, OF, OPD, OPE   $44,500
FL                                                                                           $38,500
FL-SS                                                                                    $35,500
FL-US                                                                                   $32,500</t>
  </si>
  <si>
    <t>Church Beneﬁts Contribution Section</t>
  </si>
  <si>
    <t>Signature Section</t>
  </si>
  <si>
    <t xml:space="preserve">The CCFF needs to be signed and dated by the pastor, a church representative and the DAA before
submiting to TAC Beneﬁts Staﬀ. Please note that an electronic signature is accepted. </t>
  </si>
  <si>
    <t xml:space="preserve">The Church annual and monthly Pension and Health Beneﬁts Contribution amounts will automatically be
displayed in the appropriate gray boxes above. You can view the Benefits Calculator on this file to view the clergy's Section 125 amounts. </t>
  </si>
  <si>
    <t>Please note that a digital signature is accepted. Once this form is signed by the Pastor and Church Representative, please submit to your District Office in an Excel format, if possible.</t>
  </si>
  <si>
    <r>
      <t xml:space="preserve">Church Benefits Contributions </t>
    </r>
    <r>
      <rPr>
        <b/>
        <i/>
        <sz val="26"/>
        <color rgb="FFFF0000"/>
        <rFont val="Lucida Sans"/>
        <family val="2"/>
      </rPr>
      <t>(applies to Full-time and 3/4 time appointments only)</t>
    </r>
    <r>
      <rPr>
        <b/>
        <sz val="36"/>
        <color rgb="FF000000"/>
        <rFont val="Lucida Sans"/>
        <family val="2"/>
      </rPr>
      <t xml:space="preserve"> </t>
    </r>
  </si>
  <si>
    <r>
      <t xml:space="preserve">                    Color Key:                                     </t>
    </r>
    <r>
      <rPr>
        <b/>
        <sz val="26"/>
        <color theme="3" tint="0.39997558519241921"/>
        <rFont val="Lucida Sans"/>
        <family val="2"/>
      </rPr>
      <t>Blue</t>
    </r>
    <r>
      <rPr>
        <b/>
        <sz val="26"/>
        <rFont val="Lucida Sans"/>
        <family val="2"/>
      </rPr>
      <t xml:space="preserve">: select from dropdown box </t>
    </r>
    <r>
      <rPr>
        <b/>
        <sz val="26"/>
        <color theme="6"/>
        <rFont val="Lucida Sans"/>
        <family val="2"/>
      </rPr>
      <t>Green</t>
    </r>
    <r>
      <rPr>
        <b/>
        <sz val="26"/>
        <rFont val="Lucida Sans"/>
        <family val="2"/>
      </rPr>
      <t xml:space="preserve">: fillable 
</t>
    </r>
    <r>
      <rPr>
        <b/>
        <sz val="26"/>
        <color theme="0" tint="-0.499984740745262"/>
        <rFont val="Lucida Sans"/>
        <family val="2"/>
      </rPr>
      <t>Gray</t>
    </r>
    <r>
      <rPr>
        <b/>
        <sz val="26"/>
        <rFont val="Lucida Sans"/>
        <family val="2"/>
      </rPr>
      <t xml:space="preserve">: automatic calculation </t>
    </r>
  </si>
  <si>
    <t>Please see instructions on Sheet 3 below  named              " Instructions"</t>
  </si>
  <si>
    <r>
      <t xml:space="preserve">TOTAL Pension and Health Benefits Compensation (1+2+3) </t>
    </r>
    <r>
      <rPr>
        <b/>
        <sz val="24"/>
        <color rgb="FFFF0000"/>
        <rFont val="Lucida Sans"/>
        <family val="2"/>
      </rPr>
      <t>Pension breakdown is displayed in the Excel Sheet below called Benefits Calculator</t>
    </r>
  </si>
  <si>
    <t xml:space="preserve">All church and clergy contribution amounts below are based on TOTAL Pension and Health Benefits Compensation and DOES NOT include Accountable Reimb. </t>
  </si>
  <si>
    <t>The Clergy Comp Fillable Form has a color key at the top right corner in order to understand what ﬁelds are ﬁllable and which ones are not.</t>
  </si>
  <si>
    <t xml:space="preserve">High Deductible Plan </t>
  </si>
  <si>
    <t xml:space="preserve">TOTAL  </t>
  </si>
  <si>
    <t>Instructions for Clergy/Church
TAC Clergy Comp Fillable Form (CCFF) - Single Church</t>
  </si>
  <si>
    <t>Net Compensation (1-6)</t>
  </si>
  <si>
    <t>TOTAL Pension and Health Benefits Compensation</t>
  </si>
  <si>
    <t xml:space="preserve">                                                                                                                                           Annual Church Payroll Deductions</t>
  </si>
  <si>
    <r>
      <t xml:space="preserve">Optional Manual Entry: Church Payroll Deduction Workbook - </t>
    </r>
    <r>
      <rPr>
        <b/>
        <i/>
        <sz val="11"/>
        <rFont val="Arial"/>
        <family val="2"/>
      </rPr>
      <t>The amounts indicated below will not be added as part of the clergy's compensation</t>
    </r>
  </si>
  <si>
    <t>2. Clergy Section 125 Annual Medical Amount</t>
  </si>
  <si>
    <r>
      <t>3. Clergy Section 125 Annual Dental Amount</t>
    </r>
    <r>
      <rPr>
        <i/>
        <sz val="11"/>
        <rFont val="Arial"/>
        <family val="2"/>
      </rPr>
      <t xml:space="preserve"> - if applicable</t>
    </r>
  </si>
  <si>
    <r>
      <t xml:space="preserve">4. Clergy Section 125 Annual Vision Amount - </t>
    </r>
    <r>
      <rPr>
        <i/>
        <sz val="11"/>
        <rFont val="Arial"/>
        <family val="2"/>
      </rPr>
      <t>if applicable</t>
    </r>
  </si>
  <si>
    <r>
      <t>5. Clergy UMPIP Annual Amount -</t>
    </r>
    <r>
      <rPr>
        <i/>
        <sz val="11"/>
        <rFont val="Arial"/>
        <family val="2"/>
      </rPr>
      <t xml:space="preserve"> if applicable</t>
    </r>
  </si>
  <si>
    <t>1. TOTAL Pension and Health Benefits Compensation</t>
  </si>
  <si>
    <t>6. Total Annual Payroll Deductions (2+3+4+5)</t>
  </si>
  <si>
    <t>1.    Complete the Clergy Comp Fillable Form for each clergy appointment.
2.    Once the Clergy Comp Fillable Form is signed by the pastor and a church representative, submit the Clergy Comp Fillable Form as a Excel file to your District Oﬃce via email. Please note that an electronic signature is accepted and has been integrated into the CCFF under the Signature Section. 
3.    The District Oﬃce will then review and sign your Clergy Comp Fillable Form electronically.
4.    After the Clergy Comp Fillable Form is signed by the pastor, a church representative and the District oﬃce, the District Administrator will submit the Clergy Comp Fillable Form in an Excel file to the TAC Beneﬁts Staﬀ for their review and retention.</t>
  </si>
  <si>
    <r>
      <rPr>
        <b/>
        <i/>
        <sz val="11"/>
        <rFont val="Calibri"/>
        <family val="2"/>
      </rPr>
      <t xml:space="preserve">Please submit the CCFF in an Excel File to the Disctrict Office. </t>
    </r>
    <r>
      <rPr>
        <sz val="11"/>
        <rFont val="Calibri"/>
        <family val="2"/>
      </rPr>
      <t xml:space="preserve">Please SAVE the entire Excel file to your computer by going to "File" at the top left corner, and then click SAVE. </t>
    </r>
  </si>
  <si>
    <r>
      <rPr>
        <b/>
        <i/>
        <sz val="8.5"/>
        <rFont val="Arial"/>
        <family val="2"/>
      </rPr>
      <t>Note</t>
    </r>
    <r>
      <rPr>
        <sz val="8.5"/>
        <rFont val="Arial"/>
        <family val="2"/>
      </rPr>
      <t xml:space="preserve">: having an amount designated here does not mean that the Church has a Section 125 Plan Adoption Agreement in place. Please make sure that the Church is </t>
    </r>
    <r>
      <rPr>
        <b/>
        <i/>
        <sz val="8.5"/>
        <rFont val="Arial"/>
        <family val="2"/>
      </rPr>
      <t>not</t>
    </r>
    <r>
      <rPr>
        <sz val="8.5"/>
        <rFont val="Arial"/>
        <family val="2"/>
      </rPr>
      <t xml:space="preserve"> paying for the clergy's portion amounts and that the Church has a Section 125 Plan Adoption Agreement in place before January.</t>
    </r>
  </si>
  <si>
    <r>
      <rPr>
        <b/>
        <i/>
        <sz val="8.5"/>
        <rFont val="Arial"/>
        <family val="2"/>
      </rPr>
      <t>Note</t>
    </r>
    <r>
      <rPr>
        <sz val="8.5"/>
        <rFont val="Arial"/>
        <family val="2"/>
      </rPr>
      <t xml:space="preserve">: having an amount designated here does not mean that the UMPIP amount is being remitted to Wespath. Please make sure you complete a UMPIP Contribution Election Form and submit it to Wespath. </t>
    </r>
  </si>
  <si>
    <t>Select</t>
  </si>
  <si>
    <t>Select one</t>
  </si>
  <si>
    <r>
      <t xml:space="preserve">Complete the church and clergy information on the green boxes.
1.   The font size in the dropdown box is tiny due to excel limitations, but you can </t>
    </r>
    <r>
      <rPr>
        <b/>
        <i/>
        <sz val="12"/>
        <color rgb="FFFF0000"/>
        <rFont val="Calibri"/>
        <family val="2"/>
      </rPr>
      <t>zoom the page to increase the font size.</t>
    </r>
    <r>
      <rPr>
        <sz val="12"/>
        <rFont val="Calibri"/>
        <family val="2"/>
      </rPr>
      <t xml:space="preserve">
2.   Conference Relationships can be selected by the dropdown box or by typing the exact acronym </t>
    </r>
    <r>
      <rPr>
        <i/>
        <sz val="12"/>
        <rFont val="Calibri"/>
        <family val="2"/>
      </rPr>
      <t xml:space="preserve">(i.e., AM, FE, FL, PL) </t>
    </r>
    <r>
      <rPr>
        <sz val="12"/>
        <rFont val="Calibri"/>
        <family val="2"/>
      </rPr>
      <t xml:space="preserve">in the blue box:
</t>
    </r>
    <r>
      <rPr>
        <b/>
        <sz val="12"/>
        <rFont val="Calibri"/>
        <family val="2"/>
      </rPr>
      <t>AM – Associate Member
FD – Deacon in Full Connection
PD – Provisional Deacon
FE – Elder in Full Connection
PE – Provisional Elder
FL – Full Time Local Pastor PL – Part Time Local Pastor
OA – Associate of Other Conference
OD – Deacon Member of Other Conference or Methodist Denomination OE – Elder Member of Other Conference or Methodist Denomination OF – Other Non-Methodist Denomination
RA – Retired Associate Member
RD – Retired Deacon Full Connection
RE – Retired Elder
RL – Retired Local Pastor                                                                                                                                                                                            OR – Retired Member of Other Conference
CLM – Certiﬁed Lay Minister
LS – Lay Supply                                                                                                                                                                                                               SY – Supply</t>
    </r>
  </si>
  <si>
    <r>
      <rPr>
        <i/>
        <sz val="12"/>
        <rFont val="Calibri"/>
        <family val="2"/>
      </rPr>
      <t xml:space="preserve">3.   </t>
    </r>
    <r>
      <rPr>
        <sz val="12"/>
        <rFont val="Calibri"/>
        <family val="2"/>
      </rPr>
      <t xml:space="preserve">Atending School will only be selected and answered if the conference relationship is FL-SS,  PL-SS, FL-US, or PL-US. Select either </t>
    </r>
    <r>
      <rPr>
        <b/>
        <sz val="12"/>
        <rFont val="Calibri"/>
        <family val="2"/>
      </rPr>
      <t xml:space="preserve">Seminary or Undergraduate </t>
    </r>
    <r>
      <rPr>
        <sz val="12"/>
        <rFont val="Calibri"/>
        <family val="2"/>
      </rPr>
      <t xml:space="preserve">as applicable. As a reminder, total appointment time for these conference relationships is the </t>
    </r>
    <r>
      <rPr>
        <i/>
        <sz val="12"/>
        <rFont val="Calibri"/>
        <family val="2"/>
      </rPr>
      <t xml:space="preserve">total of the clergy’s scheduled class hours and church work hours each week.
</t>
    </r>
    <r>
      <rPr>
        <sz val="12"/>
        <rFont val="Calibri"/>
        <family val="2"/>
      </rPr>
      <t xml:space="preserve">4.   Select the Total Appointment Time from the dropdown box. Fractions are used instead of percentages as follows:
</t>
    </r>
    <r>
      <rPr>
        <b/>
        <sz val="12"/>
        <rFont val="Calibri"/>
        <family val="2"/>
      </rPr>
      <t>Full-Time (100%), ¾ (75%), ½ (50%), ¼ (25%), and less than 1/4 (12.5%).</t>
    </r>
  </si>
  <si>
    <r>
      <rPr>
        <b/>
        <sz val="55"/>
        <rFont val="Lucida Sans"/>
        <family val="2"/>
      </rPr>
      <t xml:space="preserve">TAC Clergy Comp Fillable Form </t>
    </r>
    <r>
      <rPr>
        <b/>
        <sz val="72"/>
        <rFont val="Lucida Sans"/>
        <family val="2"/>
      </rPr>
      <t xml:space="preserve">              </t>
    </r>
    <r>
      <rPr>
        <b/>
        <sz val="48"/>
        <rFont val="Lucida Sans"/>
        <family val="2"/>
      </rPr>
      <t>2025</t>
    </r>
    <r>
      <rPr>
        <b/>
        <sz val="72"/>
        <rFont val="Lucida Sans"/>
        <family val="2"/>
      </rPr>
      <t xml:space="preserve"> </t>
    </r>
    <r>
      <rPr>
        <b/>
        <sz val="48"/>
        <rFont val="Lucida Sans"/>
        <family val="2"/>
      </rPr>
      <t>Single Church</t>
    </r>
  </si>
  <si>
    <t xml:space="preserve">Annual Church Pension Plan Contribution (13.8%)
(0.138 X  Total Pension and Health Benefits Compensation) </t>
  </si>
  <si>
    <t>Annual Church Health Benefits Contribution (14%)
( 0.14 X Total Pension and Health Benefits Compensation)</t>
  </si>
  <si>
    <t xml:space="preserve">2025 Pension and Group Health Benefits Calculator </t>
  </si>
  <si>
    <t>PENSION - CHURCH OR SALARY PAYING UNIT CONTRIBUTION (13.8%)</t>
  </si>
  <si>
    <t>HEALTH BENEFITS - CHURCH OR SALARY PAYING UNIT CONTRIBUTION (14%)</t>
  </si>
  <si>
    <t>CHURCH HEALTH BENEFITS CONTRIBUTION (14%)</t>
  </si>
  <si>
    <t>The TAC Clergy Comp Fillable Form (CCFF) will be used by the TAC Beneﬁts Oﬃce as the oﬃcial clergy compenation form for collection of monthly GHB and Pension Beneﬁts contributions.</t>
  </si>
  <si>
    <t>Rev. 7-2-2024</t>
  </si>
  <si>
    <t>Denominational Avg Comp - 2025</t>
  </si>
  <si>
    <t>CRSP Defined Benefit Cost - 2025</t>
  </si>
  <si>
    <t>Conference Salary - 2025</t>
  </si>
  <si>
    <r>
      <t xml:space="preserve">CLERGY PREMIUMS FOR OPTIONAL HUMANA DENTAL &amp; VISION COVERAGE </t>
    </r>
    <r>
      <rPr>
        <b/>
        <sz val="9"/>
        <color rgb="FFFF0000"/>
        <rFont val="Arial"/>
        <family val="2"/>
      </rPr>
      <t>(</t>
    </r>
    <r>
      <rPr>
        <b/>
        <sz val="8"/>
        <color rgb="FFFF0000"/>
        <rFont val="Arial"/>
        <family val="2"/>
      </rPr>
      <t>Note</t>
    </r>
    <r>
      <rPr>
        <b/>
        <sz val="9"/>
        <color rgb="FFFF0000"/>
        <rFont val="Arial"/>
        <family val="2"/>
      </rPr>
      <t>: premiums below may change for 2025. Official premiums will be provided during OE)</t>
    </r>
  </si>
  <si>
    <r>
      <t xml:space="preserve">CPP (3%) </t>
    </r>
    <r>
      <rPr>
        <b/>
        <sz val="9"/>
        <color rgb="FFFF0000"/>
        <rFont val="Arial"/>
        <family val="2"/>
      </rPr>
      <t xml:space="preserve">(Note: 0.108 X Total Pension and Health Benefits Compensation for 3/4 PL) (Note: if Total Pension and Health Benefits Compensation exceeds $160,594(2x DAC), then your CPP portion of your Total Annual Pension Contribution will be capped at 0.03 of $160,594 vs your actual compensation) </t>
    </r>
  </si>
  <si>
    <r>
      <rPr>
        <b/>
        <sz val="20"/>
        <color rgb="FF000000"/>
        <rFont val="Lucida Sans"/>
        <family val="2"/>
      </rPr>
      <t>Minimum Salary for the Cabinet Workbook:</t>
    </r>
    <r>
      <rPr>
        <sz val="22"/>
        <color rgb="FF000000"/>
        <rFont val="Lucida Sans"/>
        <family val="2"/>
      </rPr>
      <t xml:space="preserve">
</t>
    </r>
    <r>
      <rPr>
        <sz val="20"/>
        <color rgb="FF000000"/>
        <rFont val="Lucida Sans"/>
        <family val="2"/>
      </rPr>
      <t>Minimum salary amounts apply only to Full-time appointments listed below:</t>
    </r>
    <r>
      <rPr>
        <sz val="22"/>
        <color rgb="FF000000"/>
        <rFont val="Lucida Sans"/>
        <family val="2"/>
      </rPr>
      <t xml:space="preserve">
1. FE, FD, AM, PE, PD, 
OE, OD, OA, OF - </t>
    </r>
    <r>
      <rPr>
        <b/>
        <sz val="22"/>
        <color rgb="FF000000"/>
        <rFont val="Lucida Sans"/>
        <family val="2"/>
      </rPr>
      <t>$44,50</t>
    </r>
    <r>
      <rPr>
        <sz val="22"/>
        <color rgb="FF000000"/>
        <rFont val="Lucida Sans"/>
        <family val="2"/>
      </rPr>
      <t xml:space="preserve">0
2. FL - </t>
    </r>
    <r>
      <rPr>
        <b/>
        <sz val="22"/>
        <color rgb="FF000000"/>
        <rFont val="Lucida Sans"/>
        <family val="2"/>
      </rPr>
      <t>$38,500</t>
    </r>
    <r>
      <rPr>
        <sz val="22"/>
        <color rgb="FF000000"/>
        <rFont val="Lucida Sans"/>
        <family val="2"/>
      </rPr>
      <t xml:space="preserve">
3. FL-SS -</t>
    </r>
    <r>
      <rPr>
        <b/>
        <sz val="22"/>
        <color rgb="FF000000"/>
        <rFont val="Lucida Sans"/>
        <family val="2"/>
      </rPr>
      <t xml:space="preserve"> $35,500</t>
    </r>
    <r>
      <rPr>
        <sz val="22"/>
        <color rgb="FF000000"/>
        <rFont val="Lucida Sans"/>
        <family val="2"/>
      </rPr>
      <t xml:space="preserve">
4. FL-US - </t>
    </r>
    <r>
      <rPr>
        <b/>
        <sz val="22"/>
        <color rgb="FF000000"/>
        <rFont val="Lucida Sans"/>
        <family val="2"/>
      </rPr>
      <t>$32,500</t>
    </r>
  </si>
  <si>
    <t>2025 Min. Salary</t>
  </si>
  <si>
    <t>Rev. 7-15-2024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</si>
</sst>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0.00_);_(&quot;$&quot;* \(#,##0.00\);_(&quot;$&quot;* &quot;-&quot;??_);_(@_)"/>
    <numFmt numFmtId="43" formatCode="_(* #,##0.00_);_(* \(#,##0.00\);_(* &quot;-&quot;??_);_(@_)"/>
    <numFmt numFmtId="164" formatCode="m/d/yyyy;@"/>
    <numFmt numFmtId="165" formatCode="_([$$-409]* #,##0.00_);_([$$-409]* \(#,##0.00\);_([$$-409]* &quot;-&quot;??_);_(@_)"/>
    <numFmt numFmtId="166" formatCode="_(&quot;$&quot;* #,##0.000_);_(&quot;$&quot;* \(#,##0.000\);_(&quot;$&quot;* &quot;-&quot;???_);_(@_)"/>
    <numFmt numFmtId="167" formatCode="&quot;$&quot;#,##0.00"/>
    <numFmt numFmtId="168" formatCode="0.0000"/>
  </numFmts>
  <fonts count="86" x14ac:knownFonts="1">
    <font>
      <sz val="10"/>
      <color rgb="FF000000"/>
      <name val="Times New Roman"/>
      <charset val="204"/>
    </font>
    <font>
      <sz val="10"/>
      <color rgb="FF000000"/>
      <name val="Times New Roman"/>
      <family val="1"/>
    </font>
    <font>
      <sz val="20"/>
      <color rgb="FF000000"/>
      <name val="Lucida Sans"/>
      <family val="2"/>
    </font>
    <font>
      <b/>
      <sz val="26"/>
      <name val="Lucida Sans"/>
      <family val="2"/>
    </font>
    <font>
      <b/>
      <sz val="36"/>
      <name val="Lucida Sans"/>
      <family val="2"/>
    </font>
    <font>
      <sz val="26"/>
      <color rgb="FF000000"/>
      <name val="Lucida Sans"/>
      <family val="2"/>
    </font>
    <font>
      <sz val="26"/>
      <name val="Lucida Sans"/>
      <family val="2"/>
    </font>
    <font>
      <b/>
      <sz val="26"/>
      <color rgb="FF000000"/>
      <name val="Lucida Sans"/>
      <family val="2"/>
    </font>
    <font>
      <i/>
      <sz val="22"/>
      <name val="Lucida Sans"/>
      <family val="2"/>
    </font>
    <font>
      <b/>
      <sz val="28"/>
      <name val="Lucida Sans"/>
      <family val="2"/>
    </font>
    <font>
      <sz val="28"/>
      <color rgb="FF000000"/>
      <name val="Lucida Sans"/>
      <family val="2"/>
    </font>
    <font>
      <b/>
      <sz val="28"/>
      <color rgb="FF000000"/>
      <name val="Lucida Sans"/>
      <family val="2"/>
    </font>
    <font>
      <b/>
      <sz val="22"/>
      <name val="Lucida Sans"/>
      <family val="2"/>
    </font>
    <font>
      <sz val="22"/>
      <color rgb="FF000000"/>
      <name val="Lucida Sans"/>
      <family val="2"/>
    </font>
    <font>
      <sz val="22"/>
      <name val="Lucida Sans"/>
      <family val="2"/>
    </font>
    <font>
      <b/>
      <sz val="22"/>
      <color rgb="FF000000"/>
      <name val="Lucida Sans"/>
      <family val="2"/>
    </font>
    <font>
      <b/>
      <sz val="48"/>
      <name val="Lucida Sans"/>
      <family val="2"/>
    </font>
    <font>
      <b/>
      <sz val="36"/>
      <color rgb="FF000000"/>
      <name val="Lucida Sans"/>
      <family val="2"/>
    </font>
    <font>
      <sz val="10"/>
      <color rgb="FF000000"/>
      <name val="Times New Roman"/>
      <family val="1"/>
    </font>
    <font>
      <b/>
      <sz val="24"/>
      <color rgb="FF000000"/>
      <name val="Lucida Sans"/>
      <family val="2"/>
    </font>
    <font>
      <sz val="24"/>
      <color rgb="FF000000"/>
      <name val="Lucida Sans"/>
      <family val="2"/>
    </font>
    <font>
      <sz val="24"/>
      <name val="Lucida Sans"/>
      <family val="2"/>
    </font>
    <font>
      <b/>
      <sz val="24"/>
      <name val="Lucida Sans"/>
      <family val="2"/>
    </font>
    <font>
      <i/>
      <sz val="24"/>
      <name val="Lucida Sans"/>
      <family val="2"/>
    </font>
    <font>
      <b/>
      <i/>
      <sz val="26"/>
      <color rgb="FFFF0000"/>
      <name val="Lucida Sans"/>
      <family val="2"/>
    </font>
    <font>
      <b/>
      <sz val="22"/>
      <color rgb="FFFF0000"/>
      <name val="Lucida Sans"/>
      <family val="2"/>
    </font>
    <font>
      <b/>
      <sz val="24"/>
      <color rgb="FFFF0000"/>
      <name val="Lucida Sans"/>
      <family val="2"/>
    </font>
    <font>
      <b/>
      <sz val="72"/>
      <name val="Lucida Sans"/>
      <family val="2"/>
    </font>
    <font>
      <b/>
      <sz val="60"/>
      <name val="Lucida Sans"/>
      <family val="2"/>
    </font>
    <font>
      <sz val="18"/>
      <color rgb="FF000000"/>
      <name val="Lucida Sans"/>
      <family val="2"/>
    </font>
    <font>
      <i/>
      <sz val="22"/>
      <color rgb="FF000000"/>
      <name val="Lucida Sans"/>
      <family val="2"/>
    </font>
    <font>
      <sz val="10"/>
      <name val="Arial"/>
      <family val="2"/>
    </font>
    <font>
      <b/>
      <sz val="10"/>
      <name val="Arial"/>
      <family val="2"/>
    </font>
    <font>
      <b/>
      <sz val="28"/>
      <name val="Calibri"/>
      <family val="2"/>
      <scheme val="minor"/>
    </font>
    <font>
      <b/>
      <sz val="26"/>
      <name val="Calibri"/>
      <family val="2"/>
      <scheme val="minor"/>
    </font>
    <font>
      <b/>
      <sz val="10"/>
      <color indexed="10"/>
      <name val="Arial"/>
      <family val="2"/>
    </font>
    <font>
      <b/>
      <sz val="11"/>
      <name val="Arial"/>
      <family val="2"/>
    </font>
    <font>
      <b/>
      <sz val="14"/>
      <name val="Arial"/>
      <family val="2"/>
    </font>
    <font>
      <b/>
      <sz val="8"/>
      <color indexed="10"/>
      <name val="Arial"/>
      <family val="2"/>
    </font>
    <font>
      <sz val="8"/>
      <color indexed="10"/>
      <name val="Arial"/>
      <family val="2"/>
    </font>
    <font>
      <b/>
      <sz val="9"/>
      <color indexed="10"/>
      <name val="Arial"/>
      <family val="2"/>
    </font>
    <font>
      <b/>
      <i/>
      <sz val="11"/>
      <name val="Arial"/>
      <family val="2"/>
    </font>
    <font>
      <sz val="11"/>
      <name val="Arial"/>
      <family val="2"/>
    </font>
    <font>
      <i/>
      <sz val="8"/>
      <name val="Calibri"/>
      <family val="2"/>
    </font>
    <font>
      <sz val="8"/>
      <name val="Calibri"/>
      <family val="2"/>
      <scheme val="minor"/>
    </font>
    <font>
      <b/>
      <sz val="9"/>
      <color rgb="FFFF0000"/>
      <name val="Arial"/>
      <family val="2"/>
    </font>
    <font>
      <u/>
      <sz val="11"/>
      <name val="Arial"/>
      <family val="2"/>
    </font>
    <font>
      <b/>
      <i/>
      <sz val="12"/>
      <name val="Arial"/>
      <family val="2"/>
    </font>
    <font>
      <sz val="12"/>
      <name val="Arial"/>
      <family val="2"/>
    </font>
    <font>
      <i/>
      <sz val="11"/>
      <name val="Arial"/>
      <family val="2"/>
    </font>
    <font>
      <b/>
      <i/>
      <sz val="10"/>
      <name val="Arial"/>
      <family val="2"/>
    </font>
    <font>
      <i/>
      <sz val="8"/>
      <name val="Arial"/>
      <family val="2"/>
    </font>
    <font>
      <b/>
      <i/>
      <sz val="14"/>
      <name val="Arial"/>
      <family val="2"/>
    </font>
    <font>
      <b/>
      <sz val="9"/>
      <name val="Arial"/>
      <family val="2"/>
    </font>
    <font>
      <sz val="9"/>
      <name val="Arial"/>
      <family val="2"/>
    </font>
    <font>
      <sz val="7"/>
      <name val="Calibri"/>
      <family val="2"/>
    </font>
    <font>
      <sz val="11"/>
      <name val="Calibri"/>
      <family val="2"/>
    </font>
    <font>
      <b/>
      <u/>
      <sz val="13"/>
      <name val="Calibri"/>
      <family val="2"/>
    </font>
    <font>
      <sz val="10"/>
      <name val="Calibri"/>
      <family val="2"/>
    </font>
    <font>
      <sz val="10"/>
      <color rgb="FFFF0000"/>
      <name val="Calibri"/>
      <family val="2"/>
    </font>
    <font>
      <sz val="9"/>
      <color rgb="FFFF0000"/>
      <name val="Calibri"/>
      <family val="2"/>
    </font>
    <font>
      <sz val="12"/>
      <name val="Calibri"/>
      <family val="2"/>
    </font>
    <font>
      <b/>
      <sz val="12"/>
      <name val="Calibri"/>
      <family val="2"/>
    </font>
    <font>
      <i/>
      <sz val="12"/>
      <name val="Calibri"/>
      <family val="2"/>
    </font>
    <font>
      <b/>
      <u/>
      <sz val="12"/>
      <name val="Calibri"/>
      <family val="2"/>
    </font>
    <font>
      <b/>
      <sz val="16"/>
      <name val="Calibri"/>
      <family val="2"/>
    </font>
    <font>
      <b/>
      <sz val="11"/>
      <name val="Calibri"/>
      <family val="2"/>
    </font>
    <font>
      <sz val="10"/>
      <color rgb="FF000000"/>
      <name val="Calibri"/>
      <family val="2"/>
    </font>
    <font>
      <b/>
      <sz val="10"/>
      <name val="Calibri"/>
      <family val="2"/>
    </font>
    <font>
      <b/>
      <i/>
      <sz val="11"/>
      <name val="Calibri"/>
      <family val="2"/>
    </font>
    <font>
      <b/>
      <sz val="26"/>
      <color theme="3" tint="0.39997558519241921"/>
      <name val="Lucida Sans"/>
      <family val="2"/>
    </font>
    <font>
      <b/>
      <sz val="26"/>
      <color theme="6"/>
      <name val="Lucida Sans"/>
      <family val="2"/>
    </font>
    <font>
      <b/>
      <sz val="26"/>
      <color theme="0" tint="-0.499984740745262"/>
      <name val="Lucida Sans"/>
      <family val="2"/>
    </font>
    <font>
      <b/>
      <sz val="20"/>
      <color rgb="FF000000"/>
      <name val="Lucida Sans"/>
      <family val="2"/>
    </font>
    <font>
      <b/>
      <sz val="28"/>
      <color theme="0"/>
      <name val="Lucida Sans"/>
      <family val="2"/>
    </font>
    <font>
      <b/>
      <sz val="55"/>
      <name val="Lucida Sans"/>
      <family val="2"/>
    </font>
    <font>
      <b/>
      <sz val="8"/>
      <color rgb="FFFF0000"/>
      <name val="Arial"/>
      <family val="2"/>
    </font>
    <font>
      <b/>
      <sz val="24"/>
      <name val="Calibri Light"/>
      <family val="2"/>
    </font>
    <font>
      <b/>
      <sz val="13"/>
      <name val="Arial"/>
      <family val="2"/>
    </font>
    <font>
      <b/>
      <sz val="12"/>
      <name val="Arial"/>
      <family val="2"/>
    </font>
    <font>
      <b/>
      <sz val="18"/>
      <name val="Arial"/>
      <family val="2"/>
    </font>
    <font>
      <sz val="14"/>
      <name val="Arial"/>
      <family val="2"/>
    </font>
    <font>
      <sz val="8.5"/>
      <name val="Arial"/>
      <family val="2"/>
    </font>
    <font>
      <b/>
      <i/>
      <sz val="8.5"/>
      <name val="Arial"/>
      <family val="2"/>
    </font>
    <font>
      <b/>
      <i/>
      <sz val="12"/>
      <color rgb="FFFF0000"/>
      <name val="Calibri"/>
      <family val="2"/>
    </font>
    <font>
      <b/>
      <u/>
      <sz val="11"/>
      <name val="Arial"/>
      <family val="2"/>
    </font>
  </fonts>
  <fills count="15">
    <fill>
      <patternFill patternType="none"/>
    </fill>
    <fill>
      <patternFill patternType="gray125"/>
    </fill>
    <fill>
      <patternFill patternType="solid">
        <fgColor theme="0" tint="-4.9989318521683403E-2"/>
        <bgColor indexed="64"/>
      </patternFill>
    </fill>
    <fill>
      <patternFill patternType="solid">
        <fgColor theme="6" tint="0.59999389629810485"/>
        <bgColor indexed="64"/>
      </patternFill>
    </fill>
    <fill>
      <patternFill patternType="solid">
        <fgColor theme="0" tint="-0.34998626667073579"/>
        <bgColor indexed="64"/>
      </patternFill>
    </fill>
    <fill>
      <patternFill patternType="solid">
        <fgColor theme="3" tint="0.79998168889431442"/>
        <bgColor indexed="64"/>
      </patternFill>
    </fill>
    <fill>
      <patternFill patternType="solid">
        <fgColor theme="0" tint="-0.499984740745262"/>
        <bgColor indexed="64"/>
      </patternFill>
    </fill>
    <fill>
      <patternFill patternType="solid">
        <fgColor rgb="FFFFFF00"/>
        <bgColor indexed="64"/>
      </patternFill>
    </fill>
    <fill>
      <patternFill patternType="solid">
        <fgColor theme="0" tint="-0.14999847407452621"/>
        <bgColor indexed="64"/>
      </patternFill>
    </fill>
    <fill>
      <patternFill patternType="solid">
        <fgColor rgb="FF92D050"/>
        <bgColor indexed="64"/>
      </patternFill>
    </fill>
    <fill>
      <patternFill patternType="solid">
        <fgColor theme="3" tint="0.59999389629810485"/>
        <bgColor indexed="64"/>
      </patternFill>
    </fill>
    <fill>
      <patternFill patternType="solid">
        <fgColor theme="7" tint="0.59999389629810485"/>
        <bgColor indexed="64"/>
      </patternFill>
    </fill>
    <fill>
      <patternFill patternType="solid">
        <fgColor theme="9" tint="0.39997558519241921"/>
        <bgColor indexed="64"/>
      </patternFill>
    </fill>
    <fill>
      <patternFill patternType="solid">
        <fgColor theme="0"/>
        <bgColor indexed="64"/>
      </patternFill>
    </fill>
    <fill>
      <patternFill patternType="solid">
        <fgColor theme="8" tint="0.59999389629810485"/>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bottom style="thin">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bottom/>
      <diagonal/>
    </border>
    <border>
      <left/>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ck">
        <color indexed="64"/>
      </top>
      <bottom/>
      <diagonal/>
    </border>
    <border>
      <left/>
      <right/>
      <top/>
      <bottom style="thick">
        <color indexed="64"/>
      </bottom>
      <diagonal/>
    </border>
  </borders>
  <cellStyleXfs count="7">
    <xf numFmtId="0" fontId="0" fillId="0" borderId="0"/>
    <xf numFmtId="44" fontId="1" fillId="0" borderId="0" applyFont="0" applyFill="0" applyBorder="0" applyAlignment="0" applyProtection="0"/>
    <xf numFmtId="43" fontId="18" fillId="0" borderId="0" applyFont="0" applyFill="0" applyBorder="0" applyAlignment="0" applyProtection="0"/>
    <xf numFmtId="0" fontId="31" fillId="0" borderId="0"/>
    <xf numFmtId="44" fontId="31" fillId="0" borderId="0" applyFont="0" applyFill="0" applyBorder="0" applyAlignment="0" applyProtection="0"/>
    <xf numFmtId="43" fontId="31" fillId="0" borderId="0" applyFont="0" applyFill="0" applyBorder="0" applyAlignment="0" applyProtection="0"/>
    <xf numFmtId="0" fontId="1" fillId="0" borderId="0"/>
  </cellStyleXfs>
  <cellXfs count="277">
    <xf numFmtId="0" fontId="0" fillId="0" borderId="0" xfId="0" applyAlignment="1">
      <alignment horizontal="left" vertical="top"/>
    </xf>
    <xf numFmtId="0" fontId="5" fillId="0" borderId="0" xfId="0" applyFont="1" applyAlignment="1">
      <alignment horizontal="left" vertical="top"/>
    </xf>
    <xf numFmtId="0" fontId="13" fillId="0" borderId="0" xfId="0" applyFont="1" applyAlignment="1">
      <alignment horizontal="left" vertical="top"/>
    </xf>
    <xf numFmtId="0" fontId="15" fillId="0" borderId="0" xfId="0" applyFont="1" applyAlignment="1">
      <alignment horizontal="left" vertical="top"/>
    </xf>
    <xf numFmtId="16" fontId="13" fillId="0" borderId="0" xfId="0" applyNumberFormat="1" applyFont="1" applyAlignment="1">
      <alignment horizontal="left" vertical="top"/>
    </xf>
    <xf numFmtId="2" fontId="13" fillId="0" borderId="0" xfId="0" applyNumberFormat="1" applyFont="1" applyAlignment="1">
      <alignment horizontal="left" vertical="top"/>
    </xf>
    <xf numFmtId="43" fontId="13" fillId="0" borderId="0" xfId="2" applyFont="1" applyAlignment="1">
      <alignment horizontal="left" vertical="top"/>
    </xf>
    <xf numFmtId="44" fontId="13" fillId="0" borderId="0" xfId="0" applyNumberFormat="1" applyFont="1" applyAlignment="1">
      <alignment horizontal="left" vertical="top"/>
    </xf>
    <xf numFmtId="166" fontId="13" fillId="0" borderId="0" xfId="0" applyNumberFormat="1" applyFont="1" applyAlignment="1">
      <alignment horizontal="left" vertical="top"/>
    </xf>
    <xf numFmtId="0" fontId="13" fillId="4" borderId="0" xfId="0" applyFont="1" applyFill="1" applyAlignment="1">
      <alignment horizontal="left" vertical="top"/>
    </xf>
    <xf numFmtId="0" fontId="13" fillId="6" borderId="0" xfId="0" applyFont="1" applyFill="1" applyAlignment="1">
      <alignment horizontal="left" vertical="top"/>
    </xf>
    <xf numFmtId="0" fontId="14" fillId="0" borderId="6" xfId="0" applyFont="1" applyBorder="1" applyAlignment="1" applyProtection="1">
      <alignment wrapText="1"/>
      <protection locked="0"/>
    </xf>
    <xf numFmtId="0" fontId="14" fillId="0" borderId="7" xfId="0" applyFont="1" applyBorder="1" applyAlignment="1" applyProtection="1">
      <alignment wrapText="1"/>
      <protection locked="0"/>
    </xf>
    <xf numFmtId="0" fontId="14" fillId="0" borderId="6" xfId="0" applyFont="1" applyBorder="1" applyAlignment="1">
      <alignment wrapText="1"/>
    </xf>
    <xf numFmtId="0" fontId="13" fillId="0" borderId="3" xfId="0" applyFont="1" applyBorder="1"/>
    <xf numFmtId="0" fontId="16" fillId="0" borderId="0" xfId="0" applyFont="1" applyAlignment="1">
      <alignment vertical="center" wrapText="1"/>
    </xf>
    <xf numFmtId="0" fontId="29" fillId="0" borderId="0" xfId="0" applyFont="1" applyAlignment="1">
      <alignment horizontal="right" vertical="top"/>
    </xf>
    <xf numFmtId="0" fontId="30" fillId="0" borderId="0" xfId="0" applyFont="1" applyAlignment="1">
      <alignment horizontal="left" vertical="top"/>
    </xf>
    <xf numFmtId="0" fontId="32" fillId="0" borderId="0" xfId="3" applyFont="1"/>
    <xf numFmtId="0" fontId="32" fillId="6" borderId="0" xfId="3" applyFont="1" applyFill="1"/>
    <xf numFmtId="0" fontId="31" fillId="6" borderId="0" xfId="3" applyFill="1"/>
    <xf numFmtId="0" fontId="34" fillId="6" borderId="0" xfId="3" applyFont="1" applyFill="1"/>
    <xf numFmtId="0" fontId="35" fillId="0" borderId="0" xfId="3" applyFont="1" applyAlignment="1">
      <alignment horizontal="center"/>
    </xf>
    <xf numFmtId="0" fontId="35" fillId="6" borderId="0" xfId="3" applyFont="1" applyFill="1" applyAlignment="1">
      <alignment horizontal="center"/>
    </xf>
    <xf numFmtId="0" fontId="35" fillId="0" borderId="0" xfId="3" applyFont="1" applyAlignment="1">
      <alignment horizontal="center" wrapText="1"/>
    </xf>
    <xf numFmtId="0" fontId="38" fillId="0" borderId="0" xfId="3" applyFont="1"/>
    <xf numFmtId="0" fontId="31" fillId="0" borderId="0" xfId="3"/>
    <xf numFmtId="0" fontId="39" fillId="0" borderId="0" xfId="3" applyFont="1"/>
    <xf numFmtId="0" fontId="37" fillId="0" borderId="1" xfId="3" applyFont="1" applyBorder="1" applyAlignment="1">
      <alignment horizontal="left" vertical="center"/>
    </xf>
    <xf numFmtId="0" fontId="40" fillId="0" borderId="0" xfId="3" applyFont="1" applyAlignment="1">
      <alignment horizontal="center"/>
    </xf>
    <xf numFmtId="167" fontId="32" fillId="0" borderId="0" xfId="3" applyNumberFormat="1" applyFont="1"/>
    <xf numFmtId="0" fontId="31" fillId="6" borderId="0" xfId="3" applyFill="1" applyAlignment="1">
      <alignment horizontal="right"/>
    </xf>
    <xf numFmtId="0" fontId="41" fillId="0" borderId="0" xfId="3" applyFont="1" applyAlignment="1">
      <alignment horizontal="left" vertical="center"/>
    </xf>
    <xf numFmtId="0" fontId="42" fillId="0" borderId="0" xfId="3" applyFont="1" applyAlignment="1">
      <alignment horizontal="right"/>
    </xf>
    <xf numFmtId="0" fontId="31" fillId="0" borderId="0" xfId="3" applyAlignment="1">
      <alignment horizontal="right"/>
    </xf>
    <xf numFmtId="0" fontId="36" fillId="9" borderId="1" xfId="3" applyFont="1" applyFill="1" applyBorder="1" applyAlignment="1">
      <alignment horizontal="center"/>
    </xf>
    <xf numFmtId="0" fontId="36" fillId="0" borderId="0" xfId="3" applyFont="1"/>
    <xf numFmtId="168" fontId="42" fillId="0" borderId="0" xfId="3" applyNumberFormat="1" applyFont="1"/>
    <xf numFmtId="167" fontId="42" fillId="9" borderId="1" xfId="3" applyNumberFormat="1" applyFont="1" applyFill="1" applyBorder="1"/>
    <xf numFmtId="0" fontId="43" fillId="0" borderId="0" xfId="3" applyFont="1"/>
    <xf numFmtId="0" fontId="36" fillId="0" borderId="0" xfId="3" applyFont="1" applyAlignment="1">
      <alignment horizontal="left"/>
    </xf>
    <xf numFmtId="0" fontId="44" fillId="0" borderId="0" xfId="3" applyFont="1"/>
    <xf numFmtId="0" fontId="32" fillId="0" borderId="0" xfId="3" quotePrefix="1" applyFont="1"/>
    <xf numFmtId="0" fontId="36" fillId="0" borderId="0" xfId="3" applyFont="1" applyAlignment="1">
      <alignment horizontal="left" wrapText="1"/>
    </xf>
    <xf numFmtId="168" fontId="42" fillId="0" borderId="0" xfId="3" applyNumberFormat="1" applyFont="1" applyAlignment="1">
      <alignment vertical="center"/>
    </xf>
    <xf numFmtId="167" fontId="42" fillId="9" borderId="1" xfId="3" applyNumberFormat="1" applyFont="1" applyFill="1" applyBorder="1" applyAlignment="1">
      <alignment vertical="center"/>
    </xf>
    <xf numFmtId="168" fontId="46" fillId="0" borderId="0" xfId="3" applyNumberFormat="1" applyFont="1"/>
    <xf numFmtId="0" fontId="36" fillId="0" borderId="0" xfId="3" applyFont="1" applyAlignment="1">
      <alignment horizontal="left" indent="1"/>
    </xf>
    <xf numFmtId="0" fontId="36" fillId="0" borderId="0" xfId="3" applyFont="1" applyAlignment="1">
      <alignment horizontal="right"/>
    </xf>
    <xf numFmtId="167" fontId="36" fillId="9" borderId="1" xfId="3" applyNumberFormat="1" applyFont="1" applyFill="1" applyBorder="1"/>
    <xf numFmtId="167" fontId="32" fillId="0" borderId="0" xfId="3" applyNumberFormat="1" applyFont="1" applyProtection="1">
      <protection locked="0"/>
    </xf>
    <xf numFmtId="0" fontId="42" fillId="0" borderId="0" xfId="3" applyFont="1"/>
    <xf numFmtId="0" fontId="36" fillId="7" borderId="1" xfId="3" applyFont="1" applyFill="1" applyBorder="1" applyAlignment="1">
      <alignment horizontal="center"/>
    </xf>
    <xf numFmtId="167" fontId="42" fillId="7" borderId="1" xfId="3" applyNumberFormat="1" applyFont="1" applyFill="1" applyBorder="1"/>
    <xf numFmtId="0" fontId="47" fillId="6" borderId="0" xfId="3" applyFont="1" applyFill="1"/>
    <xf numFmtId="0" fontId="47" fillId="0" borderId="0" xfId="3" applyFont="1"/>
    <xf numFmtId="0" fontId="48" fillId="0" borderId="0" xfId="3" applyFont="1"/>
    <xf numFmtId="0" fontId="42" fillId="0" borderId="26" xfId="3" applyFont="1" applyBorder="1"/>
    <xf numFmtId="0" fontId="36" fillId="10" borderId="1" xfId="3" applyFont="1" applyFill="1" applyBorder="1" applyAlignment="1">
      <alignment horizontal="center"/>
    </xf>
    <xf numFmtId="0" fontId="49" fillId="0" borderId="0" xfId="3" applyFont="1" applyAlignment="1">
      <alignment horizontal="center"/>
    </xf>
    <xf numFmtId="0" fontId="36" fillId="0" borderId="0" xfId="3" applyFont="1" applyAlignment="1">
      <alignment horizontal="center"/>
    </xf>
    <xf numFmtId="168" fontId="42" fillId="0" borderId="0" xfId="3" applyNumberFormat="1" applyFont="1" applyAlignment="1">
      <alignment horizontal="right"/>
    </xf>
    <xf numFmtId="167" fontId="42" fillId="0" borderId="3" xfId="3" applyNumberFormat="1" applyFont="1" applyBorder="1"/>
    <xf numFmtId="167" fontId="42" fillId="10" borderId="1" xfId="3" applyNumberFormat="1" applyFont="1" applyFill="1" applyBorder="1"/>
    <xf numFmtId="0" fontId="41" fillId="0" borderId="0" xfId="3" applyFont="1" applyAlignment="1">
      <alignment horizontal="left"/>
    </xf>
    <xf numFmtId="167" fontId="42" fillId="0" borderId="27" xfId="3" applyNumberFormat="1" applyFont="1" applyBorder="1"/>
    <xf numFmtId="167" fontId="42" fillId="0" borderId="0" xfId="3" applyNumberFormat="1" applyFont="1"/>
    <xf numFmtId="0" fontId="50" fillId="0" borderId="0" xfId="3" applyFont="1" applyAlignment="1">
      <alignment horizontal="right"/>
    </xf>
    <xf numFmtId="0" fontId="51" fillId="0" borderId="0" xfId="3" applyFont="1" applyAlignment="1">
      <alignment horizontal="left"/>
    </xf>
    <xf numFmtId="167" fontId="42" fillId="11" borderId="1" xfId="3" applyNumberFormat="1" applyFont="1" applyFill="1" applyBorder="1" applyAlignment="1">
      <alignment horizontal="center"/>
    </xf>
    <xf numFmtId="0" fontId="31" fillId="0" borderId="0" xfId="3" applyAlignment="1">
      <alignment horizontal="left"/>
    </xf>
    <xf numFmtId="167" fontId="31" fillId="0" borderId="0" xfId="3" applyNumberFormat="1" applyAlignment="1">
      <alignment horizontal="left"/>
    </xf>
    <xf numFmtId="0" fontId="50" fillId="12" borderId="28" xfId="3" applyFont="1" applyFill="1" applyBorder="1"/>
    <xf numFmtId="0" fontId="31" fillId="12" borderId="29" xfId="3" applyFill="1" applyBorder="1"/>
    <xf numFmtId="0" fontId="31" fillId="12" borderId="30" xfId="3" applyFill="1" applyBorder="1"/>
    <xf numFmtId="0" fontId="31" fillId="12" borderId="31" xfId="3" applyFill="1" applyBorder="1"/>
    <xf numFmtId="167" fontId="31" fillId="12" borderId="31" xfId="3" applyNumberFormat="1" applyFill="1" applyBorder="1"/>
    <xf numFmtId="167" fontId="31" fillId="0" borderId="0" xfId="3" applyNumberFormat="1"/>
    <xf numFmtId="167" fontId="31" fillId="6" borderId="0" xfId="3" applyNumberFormat="1" applyFill="1"/>
    <xf numFmtId="167" fontId="31" fillId="0" borderId="0" xfId="3" quotePrefix="1" applyNumberFormat="1" applyAlignment="1">
      <alignment horizontal="center"/>
    </xf>
    <xf numFmtId="167" fontId="31" fillId="12" borderId="32" xfId="3" quotePrefix="1" applyNumberFormat="1" applyFill="1" applyBorder="1" applyAlignment="1">
      <alignment horizontal="left"/>
    </xf>
    <xf numFmtId="167" fontId="31" fillId="12" borderId="33" xfId="3" applyNumberFormat="1" applyFill="1" applyBorder="1"/>
    <xf numFmtId="0" fontId="50" fillId="13" borderId="30" xfId="3" applyFont="1" applyFill="1" applyBorder="1"/>
    <xf numFmtId="0" fontId="31" fillId="13" borderId="0" xfId="3" applyFill="1"/>
    <xf numFmtId="167" fontId="31" fillId="13" borderId="0" xfId="3" applyNumberFormat="1" applyFill="1"/>
    <xf numFmtId="0" fontId="37" fillId="13" borderId="0" xfId="3" applyFont="1" applyFill="1"/>
    <xf numFmtId="0" fontId="53" fillId="13" borderId="0" xfId="3" applyFont="1" applyFill="1" applyAlignment="1">
      <alignment horizontal="left"/>
    </xf>
    <xf numFmtId="43" fontId="0" fillId="13" borderId="0" xfId="5" applyFont="1" applyFill="1" applyProtection="1"/>
    <xf numFmtId="0" fontId="54" fillId="13" borderId="0" xfId="3" applyFont="1" applyFill="1" applyAlignment="1">
      <alignment horizontal="left"/>
    </xf>
    <xf numFmtId="44" fontId="0" fillId="13" borderId="0" xfId="4" applyFont="1" applyFill="1" applyProtection="1"/>
    <xf numFmtId="0" fontId="32" fillId="13" borderId="0" xfId="3" applyFont="1" applyFill="1"/>
    <xf numFmtId="0" fontId="1" fillId="0" borderId="0" xfId="6" applyAlignment="1">
      <alignment horizontal="left" vertical="top"/>
    </xf>
    <xf numFmtId="0" fontId="55" fillId="0" borderId="0" xfId="6" applyFont="1" applyAlignment="1">
      <alignment horizontal="right" vertical="top" wrapText="1" indent="8"/>
    </xf>
    <xf numFmtId="0" fontId="1" fillId="0" borderId="0" xfId="6" applyAlignment="1">
      <alignment horizontal="left" vertical="top" wrapText="1"/>
    </xf>
    <xf numFmtId="0" fontId="56" fillId="0" borderId="0" xfId="6" applyFont="1" applyAlignment="1">
      <alignment horizontal="left" vertical="top" wrapText="1" indent="1"/>
    </xf>
    <xf numFmtId="0" fontId="61" fillId="0" borderId="0" xfId="6" applyFont="1" applyAlignment="1">
      <alignment horizontal="left" vertical="top" wrapText="1" indent="3"/>
    </xf>
    <xf numFmtId="0" fontId="65" fillId="0" borderId="0" xfId="6" applyFont="1" applyAlignment="1">
      <alignment horizontal="left" vertical="top" wrapText="1" indent="1"/>
    </xf>
    <xf numFmtId="0" fontId="66" fillId="0" borderId="0" xfId="6" applyFont="1" applyAlignment="1">
      <alignment horizontal="left" vertical="top" wrapText="1"/>
    </xf>
    <xf numFmtId="0" fontId="56" fillId="0" borderId="0" xfId="6" applyFont="1" applyAlignment="1">
      <alignment horizontal="left" vertical="top" wrapText="1"/>
    </xf>
    <xf numFmtId="0" fontId="56" fillId="0" borderId="0" xfId="6" applyFont="1" applyAlignment="1">
      <alignment horizontal="left" vertical="top" wrapText="1" indent="3"/>
    </xf>
    <xf numFmtId="0" fontId="1" fillId="4" borderId="0" xfId="6" applyFill="1" applyAlignment="1">
      <alignment horizontal="left" vertical="top"/>
    </xf>
    <xf numFmtId="0" fontId="64" fillId="0" borderId="0" xfId="6" applyFont="1" applyAlignment="1">
      <alignment horizontal="left" vertical="top" wrapText="1" indent="1"/>
    </xf>
    <xf numFmtId="0" fontId="57" fillId="0" borderId="0" xfId="6" applyFont="1" applyAlignment="1">
      <alignment horizontal="left" vertical="top" wrapText="1" indent="1"/>
    </xf>
    <xf numFmtId="0" fontId="61" fillId="0" borderId="0" xfId="6" applyFont="1" applyAlignment="1">
      <alignment horizontal="left" vertical="top" wrapText="1" indent="2"/>
    </xf>
    <xf numFmtId="0" fontId="67" fillId="0" borderId="0" xfId="6" applyFont="1" applyAlignment="1">
      <alignment horizontal="left" vertical="top" wrapText="1" indent="3"/>
    </xf>
    <xf numFmtId="0" fontId="69" fillId="0" borderId="0" xfId="6" applyFont="1" applyAlignment="1">
      <alignment horizontal="left" vertical="top" wrapText="1" indent="1"/>
    </xf>
    <xf numFmtId="0" fontId="27" fillId="0" borderId="0" xfId="0" applyFont="1" applyAlignment="1">
      <alignment vertical="center" wrapText="1"/>
    </xf>
    <xf numFmtId="0" fontId="12" fillId="0" borderId="0" xfId="0" applyFont="1" applyAlignment="1">
      <alignment vertical="center" wrapText="1"/>
    </xf>
    <xf numFmtId="0" fontId="77" fillId="0" borderId="0" xfId="6" applyFont="1" applyAlignment="1">
      <alignment horizontal="center" vertical="top" wrapText="1"/>
    </xf>
    <xf numFmtId="0" fontId="31" fillId="0" borderId="27" xfId="3" applyBorder="1"/>
    <xf numFmtId="0" fontId="31" fillId="0" borderId="34" xfId="3" applyBorder="1"/>
    <xf numFmtId="0" fontId="31" fillId="13" borderId="35" xfId="3" applyFill="1" applyBorder="1"/>
    <xf numFmtId="0" fontId="52" fillId="11" borderId="5" xfId="3" applyFont="1" applyFill="1" applyBorder="1"/>
    <xf numFmtId="167" fontId="42" fillId="0" borderId="0" xfId="3" applyNumberFormat="1" applyFont="1" applyAlignment="1">
      <alignment horizontal="left"/>
    </xf>
    <xf numFmtId="0" fontId="52" fillId="11" borderId="1" xfId="3" applyFont="1" applyFill="1" applyBorder="1" applyAlignment="1">
      <alignment vertical="center"/>
    </xf>
    <xf numFmtId="0" fontId="78" fillId="0" borderId="0" xfId="3" applyFont="1" applyAlignment="1">
      <alignment horizontal="left" vertical="center"/>
    </xf>
    <xf numFmtId="0" fontId="36" fillId="13" borderId="0" xfId="3" applyFont="1" applyFill="1" applyAlignment="1">
      <alignment horizontal="right"/>
    </xf>
    <xf numFmtId="0" fontId="42" fillId="13" borderId="0" xfId="3" applyFont="1" applyFill="1" applyAlignment="1">
      <alignment horizontal="right"/>
    </xf>
    <xf numFmtId="44" fontId="42" fillId="13" borderId="0" xfId="1" applyFont="1" applyFill="1" applyBorder="1" applyProtection="1">
      <protection locked="0"/>
    </xf>
    <xf numFmtId="0" fontId="42" fillId="13" borderId="0" xfId="3" applyFont="1" applyFill="1" applyAlignment="1">
      <alignment horizontal="left"/>
    </xf>
    <xf numFmtId="0" fontId="48" fillId="13" borderId="0" xfId="3" applyFont="1" applyFill="1" applyAlignment="1">
      <alignment horizontal="left"/>
    </xf>
    <xf numFmtId="0" fontId="48" fillId="13" borderId="0" xfId="3" applyFont="1" applyFill="1"/>
    <xf numFmtId="0" fontId="36" fillId="11" borderId="1" xfId="3" applyFont="1" applyFill="1" applyBorder="1" applyAlignment="1">
      <alignment horizontal="center"/>
    </xf>
    <xf numFmtId="44" fontId="80" fillId="8" borderId="1" xfId="4" applyFont="1" applyFill="1" applyBorder="1" applyAlignment="1">
      <alignment horizontal="right"/>
    </xf>
    <xf numFmtId="44" fontId="37" fillId="8" borderId="1" xfId="1" applyFont="1" applyFill="1" applyBorder="1" applyAlignment="1">
      <alignment horizontal="left"/>
    </xf>
    <xf numFmtId="44" fontId="79" fillId="8" borderId="1" xfId="1" applyFont="1" applyFill="1" applyBorder="1" applyProtection="1"/>
    <xf numFmtId="44" fontId="79" fillId="8" borderId="1" xfId="1" applyFont="1" applyFill="1" applyBorder="1" applyAlignment="1" applyProtection="1">
      <alignment horizontal="left"/>
    </xf>
    <xf numFmtId="44" fontId="81" fillId="3" borderId="1" xfId="1" applyFont="1" applyFill="1" applyBorder="1" applyAlignment="1" applyProtection="1">
      <alignment horizontal="left"/>
      <protection locked="0"/>
    </xf>
    <xf numFmtId="0" fontId="66" fillId="0" borderId="0" xfId="6" applyFont="1" applyAlignment="1">
      <alignment horizontal="left" vertical="top" wrapText="1" indent="1"/>
    </xf>
    <xf numFmtId="0" fontId="66" fillId="0" borderId="0" xfId="6" applyFont="1" applyAlignment="1">
      <alignment horizontal="left" vertical="top" wrapText="1" indent="5"/>
    </xf>
    <xf numFmtId="0" fontId="66" fillId="0" borderId="0" xfId="6" applyFont="1" applyAlignment="1">
      <alignment horizontal="left" vertical="top" wrapText="1" indent="10"/>
    </xf>
    <xf numFmtId="0" fontId="36" fillId="0" borderId="1" xfId="3" applyFont="1" applyBorder="1"/>
    <xf numFmtId="0" fontId="85" fillId="0" borderId="0" xfId="3" applyFont="1" applyAlignment="1">
      <alignment horizontal="left"/>
    </xf>
    <xf numFmtId="0" fontId="36" fillId="0" borderId="0" xfId="3" quotePrefix="1" applyFont="1" applyAlignment="1">
      <alignment horizontal="left"/>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3" fillId="3" borderId="5" xfId="0" applyFont="1" applyFill="1" applyBorder="1" applyAlignment="1" applyProtection="1">
      <alignment horizontal="right" vertical="center" wrapText="1"/>
      <protection locked="0"/>
    </xf>
    <xf numFmtId="0" fontId="3" fillId="3" borderId="6" xfId="0" applyFont="1" applyFill="1" applyBorder="1" applyAlignment="1" applyProtection="1">
      <alignment horizontal="right" vertical="center" wrapText="1"/>
      <protection locked="0"/>
    </xf>
    <xf numFmtId="0" fontId="3" fillId="3" borderId="7" xfId="0" applyFont="1" applyFill="1" applyBorder="1" applyAlignment="1" applyProtection="1">
      <alignment horizontal="right" vertical="center" wrapText="1"/>
      <protection locked="0"/>
    </xf>
    <xf numFmtId="1" fontId="5" fillId="3" borderId="5" xfId="0" applyNumberFormat="1" applyFont="1" applyFill="1" applyBorder="1" applyAlignment="1" applyProtection="1">
      <alignment horizontal="left" vertical="center" shrinkToFit="1"/>
      <protection locked="0"/>
    </xf>
    <xf numFmtId="1" fontId="5" fillId="3" borderId="6" xfId="0" applyNumberFormat="1" applyFont="1" applyFill="1" applyBorder="1" applyAlignment="1" applyProtection="1">
      <alignment horizontal="left" vertical="center" shrinkToFit="1"/>
      <protection locked="0"/>
    </xf>
    <xf numFmtId="1" fontId="5" fillId="3" borderId="7" xfId="0" applyNumberFormat="1" applyFont="1" applyFill="1" applyBorder="1" applyAlignment="1" applyProtection="1">
      <alignment horizontal="left" vertical="center" shrinkToFit="1"/>
      <protection locked="0"/>
    </xf>
    <xf numFmtId="164" fontId="5" fillId="3" borderId="5" xfId="0" applyNumberFormat="1" applyFont="1" applyFill="1" applyBorder="1" applyAlignment="1" applyProtection="1">
      <alignment horizontal="left" vertical="center" shrinkToFit="1"/>
      <protection locked="0"/>
    </xf>
    <xf numFmtId="164" fontId="5" fillId="3" borderId="6" xfId="0" applyNumberFormat="1" applyFont="1" applyFill="1" applyBorder="1" applyAlignment="1" applyProtection="1">
      <alignment horizontal="left" vertical="center" shrinkToFit="1"/>
      <protection locked="0"/>
    </xf>
    <xf numFmtId="164" fontId="5" fillId="3" borderId="7" xfId="0" applyNumberFormat="1" applyFont="1" applyFill="1" applyBorder="1" applyAlignment="1" applyProtection="1">
      <alignment horizontal="left" vertical="center" shrinkToFit="1"/>
      <protection locked="0"/>
    </xf>
    <xf numFmtId="0" fontId="21" fillId="0" borderId="5" xfId="0" applyFont="1" applyBorder="1" applyAlignment="1">
      <alignment horizontal="left" vertical="center" wrapText="1"/>
    </xf>
    <xf numFmtId="0" fontId="21" fillId="0" borderId="6" xfId="0" applyFont="1" applyBorder="1" applyAlignment="1">
      <alignment horizontal="left" vertical="center" wrapText="1"/>
    </xf>
    <xf numFmtId="0" fontId="21" fillId="0" borderId="7" xfId="0" applyFont="1" applyBorder="1" applyAlignment="1">
      <alignment horizontal="left" vertical="center" wrapText="1"/>
    </xf>
    <xf numFmtId="0" fontId="3" fillId="3" borderId="5" xfId="0" applyFont="1" applyFill="1" applyBorder="1" applyAlignment="1" applyProtection="1">
      <alignment horizontal="left" vertical="center" wrapText="1"/>
      <protection locked="0"/>
    </xf>
    <xf numFmtId="0" fontId="3" fillId="3" borderId="6" xfId="0" applyFont="1" applyFill="1" applyBorder="1" applyAlignment="1" applyProtection="1">
      <alignment horizontal="left" vertical="center" wrapText="1"/>
      <protection locked="0"/>
    </xf>
    <xf numFmtId="0" fontId="3" fillId="3" borderId="7" xfId="0" applyFont="1" applyFill="1" applyBorder="1" applyAlignment="1" applyProtection="1">
      <alignment horizontal="left" vertical="center" wrapText="1"/>
      <protection locked="0"/>
    </xf>
    <xf numFmtId="0" fontId="22" fillId="0" borderId="1" xfId="0" applyFont="1" applyBorder="1" applyAlignment="1">
      <alignment horizontal="left" vertical="center" wrapText="1"/>
    </xf>
    <xf numFmtId="0" fontId="12" fillId="0" borderId="13" xfId="0" applyFont="1" applyBorder="1" applyAlignment="1">
      <alignment horizontal="center" vertical="center" wrapText="1"/>
    </xf>
    <xf numFmtId="0" fontId="12" fillId="0" borderId="3" xfId="0" applyFont="1" applyBorder="1" applyAlignment="1">
      <alignment horizontal="center" vertical="center" wrapText="1"/>
    </xf>
    <xf numFmtId="0" fontId="12" fillId="0" borderId="4" xfId="0" applyFont="1" applyBorder="1" applyAlignment="1">
      <alignment horizontal="center" vertical="center" wrapText="1"/>
    </xf>
    <xf numFmtId="0" fontId="21" fillId="0" borderId="5" xfId="0" applyFont="1" applyBorder="1" applyAlignment="1">
      <alignment horizontal="left" vertical="center" wrapText="1" indent="9"/>
    </xf>
    <xf numFmtId="0" fontId="21" fillId="0" borderId="6" xfId="0" applyFont="1" applyBorder="1" applyAlignment="1">
      <alignment horizontal="left" vertical="center" wrapText="1" indent="9"/>
    </xf>
    <xf numFmtId="0" fontId="21" fillId="0" borderId="7" xfId="0" applyFont="1" applyBorder="1" applyAlignment="1">
      <alignment horizontal="left" vertical="center" wrapText="1" indent="9"/>
    </xf>
    <xf numFmtId="0" fontId="6" fillId="3" borderId="5" xfId="0" applyFont="1" applyFill="1" applyBorder="1" applyAlignment="1" applyProtection="1">
      <alignment horizontal="left" vertical="center" wrapText="1"/>
      <protection locked="0"/>
    </xf>
    <xf numFmtId="0" fontId="6" fillId="3" borderId="6" xfId="0" applyFont="1" applyFill="1" applyBorder="1" applyAlignment="1" applyProtection="1">
      <alignment horizontal="left" vertical="center" wrapText="1"/>
      <protection locked="0"/>
    </xf>
    <xf numFmtId="0" fontId="6" fillId="3" borderId="7" xfId="0" applyFont="1" applyFill="1" applyBorder="1" applyAlignment="1" applyProtection="1">
      <alignment horizontal="left" vertical="center" wrapText="1"/>
      <protection locked="0"/>
    </xf>
    <xf numFmtId="0" fontId="3" fillId="5" borderId="5" xfId="0" applyFont="1" applyFill="1" applyBorder="1" applyAlignment="1" applyProtection="1">
      <alignment horizontal="left" vertical="center" wrapText="1"/>
      <protection locked="0"/>
    </xf>
    <xf numFmtId="0" fontId="3" fillId="5" borderId="6" xfId="0" applyFont="1" applyFill="1" applyBorder="1" applyAlignment="1" applyProtection="1">
      <alignment horizontal="left" vertical="center" wrapText="1"/>
      <protection locked="0"/>
    </xf>
    <xf numFmtId="0" fontId="3" fillId="5" borderId="7" xfId="0" applyFont="1" applyFill="1" applyBorder="1" applyAlignment="1" applyProtection="1">
      <alignment horizontal="left" vertical="center" wrapText="1"/>
      <protection locked="0"/>
    </xf>
    <xf numFmtId="0" fontId="7" fillId="5" borderId="5" xfId="0" applyFont="1" applyFill="1" applyBorder="1" applyAlignment="1" applyProtection="1">
      <alignment horizontal="left" vertical="center" wrapText="1"/>
      <protection locked="0"/>
    </xf>
    <xf numFmtId="0" fontId="7" fillId="5" borderId="6" xfId="0" applyFont="1" applyFill="1" applyBorder="1" applyAlignment="1" applyProtection="1">
      <alignment horizontal="left" vertical="center" wrapText="1"/>
      <protection locked="0"/>
    </xf>
    <xf numFmtId="0" fontId="7" fillId="5" borderId="7" xfId="0" applyFont="1" applyFill="1" applyBorder="1" applyAlignment="1" applyProtection="1">
      <alignment horizontal="left" vertical="center" wrapText="1"/>
      <protection locked="0"/>
    </xf>
    <xf numFmtId="0" fontId="22" fillId="0" borderId="5" xfId="0" applyFont="1" applyBorder="1" applyAlignment="1">
      <alignment horizontal="left" vertical="center" wrapText="1" indent="5"/>
    </xf>
    <xf numFmtId="0" fontId="22" fillId="0" borderId="6" xfId="0" applyFont="1" applyBorder="1" applyAlignment="1">
      <alignment horizontal="left" vertical="center" wrapText="1" indent="5"/>
    </xf>
    <xf numFmtId="0" fontId="22" fillId="0" borderId="7" xfId="0" applyFont="1" applyBorder="1" applyAlignment="1">
      <alignment horizontal="left" vertical="center" wrapText="1" indent="5"/>
    </xf>
    <xf numFmtId="0" fontId="14" fillId="0" borderId="5" xfId="0" applyFont="1" applyBorder="1" applyAlignment="1">
      <alignment horizontal="left" vertical="center" wrapText="1"/>
    </xf>
    <xf numFmtId="0" fontId="14" fillId="0" borderId="6" xfId="0" applyFont="1" applyBorder="1" applyAlignment="1">
      <alignment horizontal="left" vertical="center" wrapText="1"/>
    </xf>
    <xf numFmtId="0" fontId="14" fillId="0" borderId="7" xfId="0" applyFont="1" applyBorder="1" applyAlignment="1">
      <alignment horizontal="left" vertical="center" wrapText="1"/>
    </xf>
    <xf numFmtId="44" fontId="10" fillId="3" borderId="5" xfId="1" applyFont="1" applyFill="1" applyBorder="1" applyAlignment="1" applyProtection="1">
      <alignment horizontal="left" vertical="center" shrinkToFit="1"/>
      <protection locked="0"/>
    </xf>
    <xf numFmtId="44" fontId="10" fillId="3" borderId="6" xfId="1" applyFont="1" applyFill="1" applyBorder="1" applyAlignment="1" applyProtection="1">
      <alignment horizontal="left" vertical="center" shrinkToFit="1"/>
      <protection locked="0"/>
    </xf>
    <xf numFmtId="44" fontId="10" fillId="3" borderId="7" xfId="1" applyFont="1" applyFill="1" applyBorder="1" applyAlignment="1" applyProtection="1">
      <alignment horizontal="left" vertical="center" shrinkToFit="1"/>
      <protection locked="0"/>
    </xf>
    <xf numFmtId="0" fontId="21" fillId="0" borderId="5" xfId="0" applyFont="1" applyBorder="1" applyAlignment="1">
      <alignment horizontal="left" vertical="center" wrapText="1" indent="1"/>
    </xf>
    <xf numFmtId="0" fontId="21" fillId="0" borderId="6" xfId="0" applyFont="1" applyBorder="1" applyAlignment="1">
      <alignment horizontal="left" vertical="center" wrapText="1" indent="1"/>
    </xf>
    <xf numFmtId="0" fontId="21" fillId="0" borderId="7" xfId="0" applyFont="1" applyBorder="1" applyAlignment="1">
      <alignment horizontal="left" vertical="center" wrapText="1" indent="1"/>
    </xf>
    <xf numFmtId="0" fontId="22" fillId="0" borderId="5" xfId="0" applyFont="1" applyBorder="1" applyAlignment="1">
      <alignment horizontal="right" vertical="center" wrapText="1" indent="1"/>
    </xf>
    <xf numFmtId="0" fontId="22" fillId="0" borderId="6" xfId="0" applyFont="1" applyBorder="1" applyAlignment="1">
      <alignment horizontal="right" vertical="center" wrapText="1" indent="1"/>
    </xf>
    <xf numFmtId="0" fontId="22" fillId="0" borderId="7" xfId="0" applyFont="1" applyBorder="1" applyAlignment="1">
      <alignment horizontal="right" vertical="center" wrapText="1" indent="1"/>
    </xf>
    <xf numFmtId="0" fontId="19" fillId="0" borderId="5" xfId="0" quotePrefix="1" applyFont="1" applyBorder="1" applyAlignment="1">
      <alignment horizontal="left" vertical="center" wrapText="1" indent="5"/>
    </xf>
    <xf numFmtId="0" fontId="19" fillId="0" borderId="6" xfId="0" quotePrefix="1" applyFont="1" applyBorder="1" applyAlignment="1">
      <alignment horizontal="left" vertical="center" wrapText="1" indent="5"/>
    </xf>
    <xf numFmtId="0" fontId="19" fillId="0" borderId="7" xfId="0" quotePrefix="1" applyFont="1" applyBorder="1" applyAlignment="1">
      <alignment horizontal="left" vertical="center" wrapText="1" indent="5"/>
    </xf>
    <xf numFmtId="44" fontId="10" fillId="2" borderId="20" xfId="1" applyFont="1" applyFill="1" applyBorder="1" applyAlignment="1">
      <alignment horizontal="left" vertical="center" wrapText="1"/>
    </xf>
    <xf numFmtId="44" fontId="10" fillId="2" borderId="21" xfId="1" applyFont="1" applyFill="1" applyBorder="1" applyAlignment="1">
      <alignment horizontal="left" vertical="center" wrapText="1"/>
    </xf>
    <xf numFmtId="44" fontId="10" fillId="2" borderId="22" xfId="1" applyFont="1" applyFill="1" applyBorder="1" applyAlignment="1">
      <alignment horizontal="left" vertical="center" wrapText="1"/>
    </xf>
    <xf numFmtId="44" fontId="10" fillId="2" borderId="1" xfId="1" applyFont="1" applyFill="1" applyBorder="1" applyAlignment="1">
      <alignment horizontal="left" vertical="center" wrapText="1"/>
    </xf>
    <xf numFmtId="44" fontId="11" fillId="2" borderId="10" xfId="1" applyFont="1" applyFill="1" applyBorder="1" applyAlignment="1">
      <alignment horizontal="left" vertical="center" shrinkToFit="1"/>
    </xf>
    <xf numFmtId="44" fontId="11" fillId="2" borderId="11" xfId="1" applyFont="1" applyFill="1" applyBorder="1" applyAlignment="1">
      <alignment horizontal="left" vertical="center" shrinkToFit="1"/>
    </xf>
    <xf numFmtId="44" fontId="11" fillId="2" borderId="12" xfId="1" applyFont="1" applyFill="1" applyBorder="1" applyAlignment="1">
      <alignment horizontal="left" vertical="center" shrinkToFit="1"/>
    </xf>
    <xf numFmtId="0" fontId="22" fillId="0" borderId="13" xfId="0" applyFont="1" applyBorder="1" applyAlignment="1">
      <alignment horizontal="left" vertical="center" wrapText="1" indent="4"/>
    </xf>
    <xf numFmtId="0" fontId="22" fillId="0" borderId="3" xfId="0" applyFont="1" applyBorder="1" applyAlignment="1">
      <alignment horizontal="left" vertical="center" wrapText="1" indent="4"/>
    </xf>
    <xf numFmtId="0" fontId="22" fillId="0" borderId="4" xfId="0" applyFont="1" applyBorder="1" applyAlignment="1">
      <alignment horizontal="left" vertical="center" wrapText="1" indent="4"/>
    </xf>
    <xf numFmtId="0" fontId="19" fillId="0" borderId="5" xfId="0" quotePrefix="1" applyFont="1" applyBorder="1" applyAlignment="1">
      <alignment horizontal="left" vertical="center" wrapText="1" indent="4"/>
    </xf>
    <xf numFmtId="0" fontId="19" fillId="0" borderId="6" xfId="0" quotePrefix="1" applyFont="1" applyBorder="1" applyAlignment="1">
      <alignment horizontal="left" vertical="center" wrapText="1" indent="4"/>
    </xf>
    <xf numFmtId="0" fontId="19" fillId="0" borderId="7" xfId="0" quotePrefix="1" applyFont="1" applyBorder="1" applyAlignment="1">
      <alignment horizontal="left" vertical="center" wrapText="1" indent="4"/>
    </xf>
    <xf numFmtId="0" fontId="11" fillId="3" borderId="5" xfId="0" applyFont="1" applyFill="1" applyBorder="1" applyAlignment="1" applyProtection="1">
      <alignment horizontal="left" vertical="center" wrapText="1"/>
      <protection locked="0"/>
    </xf>
    <xf numFmtId="0" fontId="11" fillId="3" borderId="6" xfId="0" applyFont="1" applyFill="1" applyBorder="1" applyAlignment="1" applyProtection="1">
      <alignment horizontal="left" vertical="center" wrapText="1"/>
      <protection locked="0"/>
    </xf>
    <xf numFmtId="0" fontId="11" fillId="3" borderId="7" xfId="0" applyFont="1" applyFill="1" applyBorder="1" applyAlignment="1" applyProtection="1">
      <alignment horizontal="left" vertical="center" wrapText="1"/>
      <protection locked="0"/>
    </xf>
    <xf numFmtId="44" fontId="9" fillId="2" borderId="9" xfId="1" applyFont="1" applyFill="1" applyBorder="1" applyAlignment="1">
      <alignment horizontal="left" vertical="center" wrapText="1"/>
    </xf>
    <xf numFmtId="44" fontId="11" fillId="2" borderId="14" xfId="1" applyFont="1" applyFill="1" applyBorder="1" applyAlignment="1">
      <alignment horizontal="left" vertical="center" shrinkToFit="1"/>
    </xf>
    <xf numFmtId="44" fontId="11" fillId="2" borderId="15" xfId="1" applyFont="1" applyFill="1" applyBorder="1" applyAlignment="1">
      <alignment horizontal="left" vertical="center" shrinkToFit="1"/>
    </xf>
    <xf numFmtId="44" fontId="11" fillId="2" borderId="16" xfId="1" applyFont="1" applyFill="1" applyBorder="1" applyAlignment="1">
      <alignment horizontal="left" vertical="center" shrinkToFit="1"/>
    </xf>
    <xf numFmtId="0" fontId="22" fillId="0" borderId="5" xfId="0" applyFont="1" applyBorder="1" applyAlignment="1">
      <alignment horizontal="left" vertical="center" wrapText="1"/>
    </xf>
    <xf numFmtId="0" fontId="22" fillId="0" borderId="6" xfId="0" applyFont="1" applyBorder="1" applyAlignment="1">
      <alignment horizontal="left" vertical="center" wrapText="1"/>
    </xf>
    <xf numFmtId="0" fontId="22" fillId="0" borderId="7" xfId="0" applyFont="1" applyBorder="1" applyAlignment="1">
      <alignment horizontal="left" vertical="center" wrapText="1"/>
    </xf>
    <xf numFmtId="0" fontId="13" fillId="0" borderId="13" xfId="0" applyFont="1" applyBorder="1"/>
    <xf numFmtId="0" fontId="13" fillId="0" borderId="3" xfId="0" applyFont="1" applyBorder="1"/>
    <xf numFmtId="0" fontId="13" fillId="0" borderId="3" xfId="0" applyFont="1" applyBorder="1" applyProtection="1">
      <protection locked="0"/>
    </xf>
    <xf numFmtId="0" fontId="13" fillId="0" borderId="4" xfId="0" applyFont="1" applyBorder="1" applyProtection="1">
      <protection locked="0"/>
    </xf>
    <xf numFmtId="0" fontId="14" fillId="0" borderId="5" xfId="0" applyFont="1" applyBorder="1" applyAlignment="1">
      <alignment wrapText="1"/>
    </xf>
    <xf numFmtId="0" fontId="14" fillId="0" borderId="6" xfId="0" applyFont="1" applyBorder="1" applyAlignment="1">
      <alignment wrapText="1"/>
    </xf>
    <xf numFmtId="0" fontId="14" fillId="0" borderId="6" xfId="0" applyFont="1" applyBorder="1" applyAlignment="1" applyProtection="1">
      <alignment wrapText="1"/>
      <protection locked="0"/>
    </xf>
    <xf numFmtId="0" fontId="14" fillId="0" borderId="7" xfId="0" applyFont="1" applyBorder="1" applyAlignment="1" applyProtection="1">
      <alignment wrapText="1"/>
      <protection locked="0"/>
    </xf>
    <xf numFmtId="0" fontId="14" fillId="0" borderId="6" xfId="0" applyFont="1" applyBorder="1" applyAlignment="1">
      <alignment horizontal="left" wrapText="1"/>
    </xf>
    <xf numFmtId="0" fontId="23" fillId="0" borderId="5" xfId="0" applyFont="1" applyBorder="1" applyAlignment="1">
      <alignment horizontal="center" vertical="center" wrapText="1"/>
    </xf>
    <xf numFmtId="0" fontId="23" fillId="0" borderId="6" xfId="0" applyFont="1" applyBorder="1" applyAlignment="1">
      <alignment horizontal="center" vertical="center" wrapText="1"/>
    </xf>
    <xf numFmtId="0" fontId="23" fillId="0" borderId="7" xfId="0" applyFont="1" applyBorder="1" applyAlignment="1">
      <alignment horizontal="center" vertical="center" wrapText="1"/>
    </xf>
    <xf numFmtId="0" fontId="23" fillId="0" borderId="8" xfId="0" applyFont="1" applyBorder="1" applyAlignment="1">
      <alignment horizontal="left" vertical="center" wrapText="1" indent="6"/>
    </xf>
    <xf numFmtId="0" fontId="20" fillId="0" borderId="8" xfId="0" applyFont="1" applyBorder="1" applyAlignment="1">
      <alignment horizontal="left" vertical="center" wrapText="1" indent="6"/>
    </xf>
    <xf numFmtId="0" fontId="21" fillId="0" borderId="1" xfId="0" applyFont="1" applyBorder="1" applyAlignment="1">
      <alignment horizontal="left" vertical="center" wrapText="1" indent="6"/>
    </xf>
    <xf numFmtId="44" fontId="10" fillId="2" borderId="17" xfId="1" applyFont="1" applyFill="1" applyBorder="1" applyAlignment="1">
      <alignment horizontal="left" vertical="center" wrapText="1"/>
    </xf>
    <xf numFmtId="44" fontId="10" fillId="2" borderId="18" xfId="1" applyFont="1" applyFill="1" applyBorder="1" applyAlignment="1">
      <alignment horizontal="left" vertical="center" wrapText="1"/>
    </xf>
    <xf numFmtId="44" fontId="10" fillId="2" borderId="19" xfId="1" applyFont="1" applyFill="1" applyBorder="1" applyAlignment="1">
      <alignment horizontal="left" vertical="center" wrapText="1"/>
    </xf>
    <xf numFmtId="0" fontId="74" fillId="6" borderId="0" xfId="0" applyFont="1" applyFill="1" applyAlignment="1">
      <alignment horizontal="center" vertical="top" wrapText="1"/>
    </xf>
    <xf numFmtId="0" fontId="13" fillId="0" borderId="2" xfId="0" applyFont="1" applyBorder="1" applyAlignment="1">
      <alignment horizontal="left" vertical="top" wrapText="1"/>
    </xf>
    <xf numFmtId="0" fontId="12" fillId="0" borderId="0" xfId="0" applyFont="1" applyAlignment="1">
      <alignment horizontal="left" vertical="center" wrapText="1"/>
    </xf>
    <xf numFmtId="0" fontId="28" fillId="0" borderId="0" xfId="0" applyFont="1" applyAlignment="1">
      <alignment horizontal="center" vertical="center" wrapText="1"/>
    </xf>
    <xf numFmtId="0" fontId="27" fillId="0" borderId="0" xfId="0" applyFont="1" applyAlignment="1">
      <alignment horizontal="center" vertical="top" wrapText="1"/>
    </xf>
    <xf numFmtId="0" fontId="27" fillId="0" borderId="3" xfId="0" applyFont="1" applyBorder="1" applyAlignment="1">
      <alignment horizontal="center" vertical="top" wrapText="1"/>
    </xf>
    <xf numFmtId="44" fontId="11" fillId="2" borderId="17" xfId="1" applyFont="1" applyFill="1" applyBorder="1" applyAlignment="1">
      <alignment horizontal="left" vertical="center" shrinkToFit="1"/>
    </xf>
    <xf numFmtId="44" fontId="11" fillId="2" borderId="18" xfId="1" applyFont="1" applyFill="1" applyBorder="1" applyAlignment="1">
      <alignment horizontal="left" vertical="center" shrinkToFit="1"/>
    </xf>
    <xf numFmtId="44" fontId="11" fillId="2" borderId="19" xfId="1" applyFont="1" applyFill="1" applyBorder="1" applyAlignment="1">
      <alignment horizontal="left" vertical="center" shrinkToFit="1"/>
    </xf>
    <xf numFmtId="0" fontId="12" fillId="0" borderId="5" xfId="0" applyFont="1" applyBorder="1" applyAlignment="1">
      <alignment horizontal="center" vertical="center" wrapText="1"/>
    </xf>
    <xf numFmtId="0" fontId="12" fillId="0" borderId="6" xfId="0" applyFont="1" applyBorder="1" applyAlignment="1">
      <alignment horizontal="center" vertical="center" wrapText="1"/>
    </xf>
    <xf numFmtId="0" fontId="12" fillId="0" borderId="7" xfId="0" applyFont="1" applyBorder="1" applyAlignment="1">
      <alignment horizontal="center" vertical="center" wrapText="1"/>
    </xf>
    <xf numFmtId="165" fontId="10" fillId="3" borderId="5" xfId="1" applyNumberFormat="1" applyFont="1" applyFill="1" applyBorder="1" applyAlignment="1" applyProtection="1">
      <alignment horizontal="left" vertical="center" shrinkToFit="1"/>
      <protection locked="0"/>
    </xf>
    <xf numFmtId="165" fontId="10" fillId="3" borderId="6" xfId="1" applyNumberFormat="1" applyFont="1" applyFill="1" applyBorder="1" applyAlignment="1" applyProtection="1">
      <alignment horizontal="left" vertical="center" shrinkToFit="1"/>
      <protection locked="0"/>
    </xf>
    <xf numFmtId="165" fontId="10" fillId="3" borderId="7" xfId="1" applyNumberFormat="1" applyFont="1" applyFill="1" applyBorder="1" applyAlignment="1" applyProtection="1">
      <alignment horizontal="left" vertical="center" shrinkToFit="1"/>
      <protection locked="0"/>
    </xf>
    <xf numFmtId="0" fontId="20" fillId="0" borderId="5" xfId="0" applyFont="1" applyBorder="1" applyAlignment="1">
      <alignment horizontal="center" vertical="center" wrapText="1"/>
    </xf>
    <xf numFmtId="0" fontId="20" fillId="0" borderId="7" xfId="0" applyFont="1" applyBorder="1" applyAlignment="1">
      <alignment horizontal="center" vertical="center" wrapText="1"/>
    </xf>
    <xf numFmtId="0" fontId="17" fillId="0" borderId="5" xfId="0" applyFont="1" applyBorder="1" applyAlignment="1">
      <alignment horizontal="left" vertical="center" wrapText="1"/>
    </xf>
    <xf numFmtId="0" fontId="17" fillId="0" borderId="6" xfId="0" applyFont="1" applyBorder="1" applyAlignment="1">
      <alignment horizontal="left" vertical="center" wrapText="1"/>
    </xf>
    <xf numFmtId="0" fontId="17" fillId="0" borderId="7" xfId="0" applyFont="1" applyBorder="1" applyAlignment="1">
      <alignment horizontal="left" vertical="center" wrapText="1"/>
    </xf>
    <xf numFmtId="0" fontId="2" fillId="0" borderId="2" xfId="0" applyFont="1" applyBorder="1" applyAlignment="1">
      <alignment horizontal="left" vertical="center"/>
    </xf>
    <xf numFmtId="0" fontId="2" fillId="0" borderId="0" xfId="0" applyFont="1" applyAlignment="1">
      <alignment horizontal="left" vertical="center"/>
    </xf>
    <xf numFmtId="44" fontId="11" fillId="2" borderId="17" xfId="1" applyFont="1" applyFill="1" applyBorder="1" applyAlignment="1">
      <alignment horizontal="left" vertical="center" wrapText="1"/>
    </xf>
    <xf numFmtId="44" fontId="11" fillId="2" borderId="18" xfId="1" applyFont="1" applyFill="1" applyBorder="1" applyAlignment="1">
      <alignment horizontal="left" vertical="center" wrapText="1"/>
    </xf>
    <xf numFmtId="44" fontId="11" fillId="2" borderId="19" xfId="1" applyFont="1" applyFill="1" applyBorder="1" applyAlignment="1">
      <alignment horizontal="left" vertical="center" wrapText="1"/>
    </xf>
    <xf numFmtId="0" fontId="22" fillId="0" borderId="1" xfId="0" applyFont="1" applyBorder="1" applyAlignment="1">
      <alignment horizontal="left" vertical="center" wrapText="1" indent="6"/>
    </xf>
    <xf numFmtId="0" fontId="23" fillId="0" borderId="1" xfId="0" applyFont="1" applyBorder="1" applyAlignment="1">
      <alignment horizontal="left" vertical="center" wrapText="1" indent="6"/>
    </xf>
    <xf numFmtId="0" fontId="20" fillId="0" borderId="1" xfId="0" applyFont="1" applyBorder="1" applyAlignment="1">
      <alignment horizontal="left" vertical="center" wrapText="1" indent="6"/>
    </xf>
    <xf numFmtId="0" fontId="22" fillId="0" borderId="5" xfId="0" applyFont="1" applyBorder="1" applyAlignment="1">
      <alignment horizontal="left" vertical="center" wrapText="1" indent="4"/>
    </xf>
    <xf numFmtId="0" fontId="22" fillId="0" borderId="6" xfId="0" applyFont="1" applyBorder="1" applyAlignment="1">
      <alignment horizontal="left" vertical="center" wrapText="1" indent="4"/>
    </xf>
    <xf numFmtId="0" fontId="22" fillId="0" borderId="7" xfId="0" applyFont="1" applyBorder="1" applyAlignment="1">
      <alignment horizontal="left" vertical="center" wrapText="1" indent="4"/>
    </xf>
    <xf numFmtId="44" fontId="11" fillId="5" borderId="23" xfId="1" applyFont="1" applyFill="1" applyBorder="1" applyAlignment="1" applyProtection="1">
      <alignment horizontal="left" vertical="center" wrapText="1"/>
      <protection locked="0"/>
    </xf>
    <xf numFmtId="44" fontId="11" fillId="5" borderId="24" xfId="1" applyFont="1" applyFill="1" applyBorder="1" applyAlignment="1" applyProtection="1">
      <alignment horizontal="left" vertical="center" wrapText="1"/>
      <protection locked="0"/>
    </xf>
    <xf numFmtId="44" fontId="11" fillId="5" borderId="25" xfId="1" applyFont="1" applyFill="1" applyBorder="1" applyAlignment="1" applyProtection="1">
      <alignment horizontal="left" vertical="center" wrapText="1"/>
      <protection locked="0"/>
    </xf>
    <xf numFmtId="0" fontId="82" fillId="13" borderId="2" xfId="3" applyFont="1" applyFill="1" applyBorder="1" applyAlignment="1">
      <alignment horizontal="left" vertical="center" wrapText="1"/>
    </xf>
    <xf numFmtId="0" fontId="82" fillId="13" borderId="0" xfId="3" applyFont="1" applyFill="1" applyAlignment="1">
      <alignment horizontal="left" vertical="center" wrapText="1"/>
    </xf>
    <xf numFmtId="0" fontId="36" fillId="13" borderId="0" xfId="3" applyFont="1" applyFill="1" applyAlignment="1">
      <alignment horizontal="left"/>
    </xf>
    <xf numFmtId="0" fontId="33" fillId="0" borderId="0" xfId="3" applyFont="1" applyAlignment="1">
      <alignment horizontal="left" vertical="center" indent="17"/>
    </xf>
    <xf numFmtId="0" fontId="78" fillId="14" borderId="1" xfId="3" applyFont="1" applyFill="1" applyBorder="1" applyAlignment="1">
      <alignment horizontal="left" vertical="center"/>
    </xf>
    <xf numFmtId="0" fontId="76" fillId="0" borderId="2" xfId="3" applyFont="1" applyBorder="1" applyAlignment="1">
      <alignment horizontal="left" wrapText="1"/>
    </xf>
    <xf numFmtId="0" fontId="76" fillId="0" borderId="0" xfId="3" applyFont="1" applyAlignment="1">
      <alignment horizontal="left" wrapText="1"/>
    </xf>
    <xf numFmtId="0" fontId="37" fillId="9" borderId="1" xfId="3" applyFont="1" applyFill="1" applyBorder="1" applyAlignment="1">
      <alignment horizontal="left" vertical="center"/>
    </xf>
    <xf numFmtId="0" fontId="37" fillId="7" borderId="1" xfId="3" applyFont="1" applyFill="1" applyBorder="1" applyAlignment="1">
      <alignment horizontal="left" vertical="center"/>
    </xf>
    <xf numFmtId="0" fontId="37" fillId="10" borderId="1" xfId="3" applyFont="1" applyFill="1" applyBorder="1" applyAlignment="1">
      <alignment horizontal="left"/>
    </xf>
    <xf numFmtId="0" fontId="37" fillId="11" borderId="1" xfId="3" applyFont="1" applyFill="1" applyBorder="1" applyAlignment="1">
      <alignment horizontal="left"/>
    </xf>
    <xf numFmtId="167" fontId="42" fillId="11" borderId="1" xfId="3" applyNumberFormat="1" applyFont="1" applyFill="1" applyBorder="1" applyAlignment="1">
      <alignment horizontal="center"/>
    </xf>
    <xf numFmtId="0" fontId="36" fillId="11" borderId="5" xfId="3" applyFont="1" applyFill="1" applyBorder="1" applyAlignment="1">
      <alignment horizontal="center"/>
    </xf>
    <xf numFmtId="0" fontId="36" fillId="11" borderId="7" xfId="3" applyFont="1" applyFill="1" applyBorder="1" applyAlignment="1">
      <alignment horizontal="center"/>
    </xf>
    <xf numFmtId="167" fontId="42" fillId="11" borderId="5" xfId="3" applyNumberFormat="1" applyFont="1" applyFill="1" applyBorder="1" applyAlignment="1">
      <alignment horizontal="center"/>
    </xf>
    <xf numFmtId="167" fontId="42" fillId="11" borderId="7" xfId="3" applyNumberFormat="1" applyFont="1" applyFill="1" applyBorder="1" applyAlignment="1">
      <alignment horizontal="center"/>
    </xf>
  </cellXfs>
  <cellStyles count="7">
    <cellStyle name="Comma" xfId="2" builtinId="3"/>
    <cellStyle name="Comma 2" xfId="5" xr:uid="{2126F3FB-A679-4A1D-BB6D-55F0B737F121}"/>
    <cellStyle name="Currency" xfId="1" builtinId="4"/>
    <cellStyle name="Currency 2" xfId="4" xr:uid="{6C07C8E1-4C26-4A59-B28A-BFA3C54E0036}"/>
    <cellStyle name="Normal" xfId="0" builtinId="0"/>
    <cellStyle name="Normal 2" xfId="3" xr:uid="{68E12C28-0292-4320-99A8-3A4BA0B18D72}"/>
    <cellStyle name="Normal 3" xfId="6" xr:uid="{4A94B9B9-87AD-49BA-8093-97FDB1722E60}"/>
  </cellStyles>
  <dxfs count="0"/>
  <tableStyles count="0" defaultTableStyle="TableStyleMedium9" defaultPivotStyle="PivotStyleLight16"/>
  <colors>
    <mruColors>
      <color rgb="FFF8F8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22/10/relationships/richValueRel" Target="richData/richValueRel.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eetMetadata" Target="metadata.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microsoft.com/office/2017/06/relationships/rdRichValueTypes" Target="richData/rdRichValueTypes.xml"/><Relationship Id="rId5" Type="http://schemas.openxmlformats.org/officeDocument/2006/relationships/styles" Target="styles.xml"/><Relationship Id="rId15" Type="http://schemas.openxmlformats.org/officeDocument/2006/relationships/customXml" Target="../customXml/item3.xml"/><Relationship Id="rId10" Type="http://schemas.microsoft.com/office/2017/06/relationships/rdRichValueStructure" Target="richData/rdrichvaluestructure.xml"/><Relationship Id="rId4" Type="http://schemas.openxmlformats.org/officeDocument/2006/relationships/theme" Target="theme/theme1.xml"/><Relationship Id="rId9" Type="http://schemas.microsoft.com/office/2017/06/relationships/rdRichValue" Target="richData/rdrichvalue.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3" Type="http://schemas.openxmlformats.org/officeDocument/2006/relationships/image" Target="../media/image7.png"/><Relationship Id="rId7" Type="http://schemas.openxmlformats.org/officeDocument/2006/relationships/image" Target="../media/image11.png"/><Relationship Id="rId2" Type="http://schemas.openxmlformats.org/officeDocument/2006/relationships/image" Target="../media/image6.png"/><Relationship Id="rId1" Type="http://schemas.openxmlformats.org/officeDocument/2006/relationships/image" Target="../media/image5.png"/><Relationship Id="rId6" Type="http://schemas.openxmlformats.org/officeDocument/2006/relationships/image" Target="../media/image10.png"/><Relationship Id="rId5" Type="http://schemas.openxmlformats.org/officeDocument/2006/relationships/image" Target="../media/image9.png"/><Relationship Id="rId4" Type="http://schemas.openxmlformats.org/officeDocument/2006/relationships/image" Target="../media/image8.png"/></Relationships>
</file>

<file path=xl/drawings/_rels/vmlDrawing1.v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3.emf"/><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oneCellAnchor>
    <xdr:from>
      <xdr:col>0</xdr:col>
      <xdr:colOff>0</xdr:colOff>
      <xdr:row>4</xdr:row>
      <xdr:rowOff>220904</xdr:rowOff>
    </xdr:from>
    <xdr:ext cx="2346735" cy="493471"/>
    <xdr:pic>
      <xdr:nvPicPr>
        <xdr:cNvPr id="2" name="image1.png">
          <a:extLst>
            <a:ext uri="{FF2B5EF4-FFF2-40B4-BE49-F238E27FC236}">
              <a16:creationId xmlns:a16="http://schemas.microsoft.com/office/drawing/2014/main" id="{40031748-FCA6-444A-A047-F7295039065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3221279"/>
          <a:ext cx="2346735" cy="493471"/>
        </a:xfrm>
        <a:prstGeom prst="rect">
          <a:avLst/>
        </a:prstGeom>
      </xdr:spPr>
    </xdr:pic>
    <xdr:clientData/>
  </xdr:oneCellAnchor>
  <xdr:oneCellAnchor>
    <xdr:from>
      <xdr:col>0</xdr:col>
      <xdr:colOff>38100</xdr:colOff>
      <xdr:row>7</xdr:row>
      <xdr:rowOff>243840</xdr:rowOff>
    </xdr:from>
    <xdr:ext cx="5903474" cy="1409522"/>
    <xdr:pic>
      <xdr:nvPicPr>
        <xdr:cNvPr id="3" name="image2.png">
          <a:extLst>
            <a:ext uri="{FF2B5EF4-FFF2-40B4-BE49-F238E27FC236}">
              <a16:creationId xmlns:a16="http://schemas.microsoft.com/office/drawing/2014/main" id="{564734B2-5C8D-46B0-87AB-DD6A6D16DAB3}"/>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8100" y="5730240"/>
          <a:ext cx="5903474" cy="1409522"/>
        </a:xfrm>
        <a:prstGeom prst="rect">
          <a:avLst/>
        </a:prstGeom>
      </xdr:spPr>
    </xdr:pic>
    <xdr:clientData/>
  </xdr:oneCellAnchor>
  <xdr:oneCellAnchor>
    <xdr:from>
      <xdr:col>0</xdr:col>
      <xdr:colOff>57150</xdr:colOff>
      <xdr:row>9</xdr:row>
      <xdr:rowOff>247726</xdr:rowOff>
    </xdr:from>
    <xdr:ext cx="6597548" cy="1657274"/>
    <xdr:pic>
      <xdr:nvPicPr>
        <xdr:cNvPr id="4" name="image3.png">
          <a:extLst>
            <a:ext uri="{FF2B5EF4-FFF2-40B4-BE49-F238E27FC236}">
              <a16:creationId xmlns:a16="http://schemas.microsoft.com/office/drawing/2014/main" id="{5113E6CC-2AEE-4C23-AF16-D2E7F15CE56D}"/>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 y="6448501"/>
          <a:ext cx="6597548" cy="1657274"/>
        </a:xfrm>
        <a:prstGeom prst="rect">
          <a:avLst/>
        </a:prstGeom>
      </xdr:spPr>
    </xdr:pic>
    <xdr:clientData/>
  </xdr:oneCellAnchor>
  <xdr:oneCellAnchor>
    <xdr:from>
      <xdr:col>0</xdr:col>
      <xdr:colOff>0</xdr:colOff>
      <xdr:row>13</xdr:row>
      <xdr:rowOff>266776</xdr:rowOff>
    </xdr:from>
    <xdr:ext cx="7505700" cy="4419524"/>
    <xdr:grpSp>
      <xdr:nvGrpSpPr>
        <xdr:cNvPr id="5" name="Group 5">
          <a:extLst>
            <a:ext uri="{FF2B5EF4-FFF2-40B4-BE49-F238E27FC236}">
              <a16:creationId xmlns:a16="http://schemas.microsoft.com/office/drawing/2014/main" id="{BE3DB68C-0026-45F0-8FA9-142BB6C3FA2B}"/>
            </a:ext>
          </a:extLst>
        </xdr:cNvPr>
        <xdr:cNvGrpSpPr/>
      </xdr:nvGrpSpPr>
      <xdr:grpSpPr>
        <a:xfrm>
          <a:off x="0" y="14011351"/>
          <a:ext cx="7505700" cy="4419524"/>
          <a:chOff x="0" y="0"/>
          <a:chExt cx="6531609" cy="3981450"/>
        </a:xfrm>
      </xdr:grpSpPr>
      <xdr:pic>
        <xdr:nvPicPr>
          <xdr:cNvPr id="6" name="image4.png">
            <a:extLst>
              <a:ext uri="{FF2B5EF4-FFF2-40B4-BE49-F238E27FC236}">
                <a16:creationId xmlns:a16="http://schemas.microsoft.com/office/drawing/2014/main" id="{D7A7C2E3-388B-4392-81EE-0ECD9EE20C81}"/>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53276" y="0"/>
            <a:ext cx="6478315" cy="2720337"/>
          </a:xfrm>
          <a:prstGeom prst="rect">
            <a:avLst/>
          </a:prstGeom>
        </xdr:spPr>
      </xdr:pic>
      <xdr:pic>
        <xdr:nvPicPr>
          <xdr:cNvPr id="7" name="image5.png">
            <a:extLst>
              <a:ext uri="{FF2B5EF4-FFF2-40B4-BE49-F238E27FC236}">
                <a16:creationId xmlns:a16="http://schemas.microsoft.com/office/drawing/2014/main" id="{F074F473-E95C-86E6-83F2-9F163EB53C07}"/>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0" y="2334577"/>
            <a:ext cx="6524623" cy="1646542"/>
          </a:xfrm>
          <a:prstGeom prst="rect">
            <a:avLst/>
          </a:prstGeom>
        </xdr:spPr>
      </xdr:pic>
    </xdr:grpSp>
    <xdr:clientData/>
  </xdr:oneCellAnchor>
  <xdr:oneCellAnchor>
    <xdr:from>
      <xdr:col>0</xdr:col>
      <xdr:colOff>123825</xdr:colOff>
      <xdr:row>21</xdr:row>
      <xdr:rowOff>304876</xdr:rowOff>
    </xdr:from>
    <xdr:ext cx="5795779" cy="1802930"/>
    <xdr:pic>
      <xdr:nvPicPr>
        <xdr:cNvPr id="8" name="image6.png">
          <a:extLst>
            <a:ext uri="{FF2B5EF4-FFF2-40B4-BE49-F238E27FC236}">
              <a16:creationId xmlns:a16="http://schemas.microsoft.com/office/drawing/2014/main" id="{C033B9B1-5F4A-446A-B2A4-60804820E02E}"/>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123825" y="24431701"/>
          <a:ext cx="5795779" cy="1802930"/>
        </a:xfrm>
        <a:prstGeom prst="rect">
          <a:avLst/>
        </a:prstGeom>
      </xdr:spPr>
    </xdr:pic>
    <xdr:clientData/>
  </xdr:oneCellAnchor>
  <xdr:oneCellAnchor>
    <xdr:from>
      <xdr:col>0</xdr:col>
      <xdr:colOff>66675</xdr:colOff>
      <xdr:row>24</xdr:row>
      <xdr:rowOff>333451</xdr:rowOff>
    </xdr:from>
    <xdr:ext cx="5813853" cy="1345418"/>
    <xdr:pic>
      <xdr:nvPicPr>
        <xdr:cNvPr id="9" name="image7.png">
          <a:extLst>
            <a:ext uri="{FF2B5EF4-FFF2-40B4-BE49-F238E27FC236}">
              <a16:creationId xmlns:a16="http://schemas.microsoft.com/office/drawing/2014/main" id="{4E96288D-A515-43E9-8390-7F3E374D1B9E}"/>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6675" y="27327301"/>
          <a:ext cx="5813853" cy="1345418"/>
        </a:xfrm>
        <a:prstGeom prst="rect">
          <a:avLst/>
        </a:prstGeom>
      </xdr:spPr>
    </xdr:pic>
    <xdr:clientData/>
  </xdr:oneCellAnchor>
</xdr:wsDr>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FW45"/>
  <sheetViews>
    <sheetView showGridLines="0" tabSelected="1" zoomScale="40" zoomScaleNormal="40" zoomScaleSheetLayoutView="80" zoomScalePageLayoutView="70" workbookViewId="0">
      <selection activeCell="F5" sqref="F5:H5"/>
    </sheetView>
  </sheetViews>
  <sheetFormatPr defaultColWidth="9.33203125" defaultRowHeight="32.25" x14ac:dyDescent="0.2"/>
  <cols>
    <col min="1" max="1" width="6.6640625" style="2" customWidth="1"/>
    <col min="2" max="2" width="44.5" style="2" customWidth="1"/>
    <col min="3" max="3" width="24.5" style="2" customWidth="1"/>
    <col min="4" max="4" width="166.5" style="2" customWidth="1"/>
    <col min="5" max="5" width="36" style="2" customWidth="1"/>
    <col min="6" max="6" width="9.1640625" style="2" customWidth="1"/>
    <col min="7" max="7" width="3.33203125" style="2" customWidth="1"/>
    <col min="8" max="8" width="100.6640625" style="1" customWidth="1"/>
    <col min="9" max="9" width="61.83203125" style="2" customWidth="1"/>
    <col min="10" max="10" width="10.33203125" style="2" hidden="1" customWidth="1"/>
    <col min="11" max="11" width="9.33203125" style="2" hidden="1" customWidth="1"/>
    <col min="12" max="12" width="0" style="2" hidden="1" customWidth="1"/>
    <col min="13" max="13" width="30.1640625" style="2" hidden="1" customWidth="1"/>
    <col min="14" max="15" width="0" style="2" hidden="1" customWidth="1"/>
    <col min="16" max="16" width="36.5" style="2" hidden="1" customWidth="1"/>
    <col min="17" max="242" width="0" style="2" hidden="1" customWidth="1"/>
    <col min="243" max="467" width="9.33203125" style="10"/>
    <col min="468" max="2207" width="9.33203125" style="9"/>
    <col min="2208" max="16384" width="9.33203125" style="2"/>
  </cols>
  <sheetData>
    <row r="1" spans="1:261" ht="90" customHeight="1" x14ac:dyDescent="0.2">
      <c r="A1" s="230" t="e" vm="1">
        <v>#VALUE!</v>
      </c>
      <c r="B1" s="230"/>
      <c r="C1" s="230"/>
      <c r="D1" s="231" t="s">
        <v>119</v>
      </c>
      <c r="E1" s="231"/>
      <c r="F1" s="106"/>
      <c r="G1" s="106"/>
      <c r="H1" s="229" t="s">
        <v>93</v>
      </c>
      <c r="I1" s="107"/>
    </row>
    <row r="2" spans="1:261" ht="90" customHeight="1" x14ac:dyDescent="0.2">
      <c r="A2" s="230"/>
      <c r="B2" s="230"/>
      <c r="C2" s="230"/>
      <c r="D2" s="231"/>
      <c r="E2" s="231"/>
      <c r="F2" s="106"/>
      <c r="G2" s="106"/>
      <c r="H2" s="229"/>
      <c r="I2" s="107"/>
      <c r="IQ2" s="227" t="s">
        <v>94</v>
      </c>
      <c r="IR2" s="227"/>
      <c r="IS2" s="227"/>
      <c r="IT2" s="227"/>
      <c r="IU2" s="227"/>
      <c r="IV2" s="227"/>
      <c r="IW2" s="227"/>
      <c r="IX2" s="227"/>
      <c r="IY2" s="227"/>
      <c r="IZ2" s="227"/>
      <c r="JA2" s="227"/>
    </row>
    <row r="3" spans="1:261" ht="73.5" customHeight="1" x14ac:dyDescent="0.2">
      <c r="A3" s="15"/>
      <c r="B3" s="15"/>
      <c r="C3" s="15"/>
      <c r="D3" s="232"/>
      <c r="E3" s="232"/>
      <c r="F3" s="15"/>
      <c r="G3" s="15"/>
      <c r="H3" s="15"/>
      <c r="I3" s="107"/>
      <c r="IQ3" s="227"/>
      <c r="IR3" s="227"/>
      <c r="IS3" s="227"/>
      <c r="IT3" s="227"/>
      <c r="IU3" s="227"/>
      <c r="IV3" s="227"/>
      <c r="IW3" s="227"/>
      <c r="IX3" s="227"/>
      <c r="IY3" s="227"/>
      <c r="IZ3" s="227"/>
      <c r="JA3" s="227"/>
    </row>
    <row r="4" spans="1:261" ht="75.75" customHeight="1" x14ac:dyDescent="0.2">
      <c r="A4" s="134" t="s">
        <v>34</v>
      </c>
      <c r="B4" s="135"/>
      <c r="C4" s="135"/>
      <c r="D4" s="135"/>
      <c r="E4" s="135"/>
      <c r="F4" s="135"/>
      <c r="G4" s="135"/>
      <c r="H4" s="136"/>
      <c r="IQ4" s="227"/>
      <c r="IR4" s="227"/>
      <c r="IS4" s="227"/>
      <c r="IT4" s="227"/>
      <c r="IU4" s="227"/>
      <c r="IV4" s="227"/>
      <c r="IW4" s="227"/>
      <c r="IX4" s="227"/>
      <c r="IY4" s="227"/>
      <c r="IZ4" s="227"/>
      <c r="JA4" s="227"/>
    </row>
    <row r="5" spans="1:261" ht="79.5" customHeight="1" x14ac:dyDescent="0.2">
      <c r="A5" s="146" t="s">
        <v>20</v>
      </c>
      <c r="B5" s="147"/>
      <c r="C5" s="147"/>
      <c r="D5" s="147"/>
      <c r="E5" s="148"/>
      <c r="F5" s="149"/>
      <c r="G5" s="150"/>
      <c r="H5" s="151"/>
      <c r="I5" s="247"/>
      <c r="J5" s="248"/>
      <c r="K5" s="248"/>
    </row>
    <row r="6" spans="1:261" ht="66" customHeight="1" x14ac:dyDescent="0.2">
      <c r="A6" s="146" t="s">
        <v>16</v>
      </c>
      <c r="B6" s="147"/>
      <c r="C6" s="148"/>
      <c r="D6" s="137"/>
      <c r="E6" s="138"/>
      <c r="F6" s="138"/>
      <c r="G6" s="138"/>
      <c r="H6" s="139"/>
    </row>
    <row r="7" spans="1:261" ht="56.25" customHeight="1" x14ac:dyDescent="0.2">
      <c r="A7" s="146" t="s">
        <v>3</v>
      </c>
      <c r="B7" s="147"/>
      <c r="C7" s="147"/>
      <c r="D7" s="147"/>
      <c r="E7" s="148"/>
      <c r="F7" s="140"/>
      <c r="G7" s="141"/>
      <c r="H7" s="142"/>
    </row>
    <row r="8" spans="1:261" ht="59.25" customHeight="1" x14ac:dyDescent="0.2">
      <c r="A8" s="146" t="s">
        <v>11</v>
      </c>
      <c r="B8" s="147"/>
      <c r="C8" s="147"/>
      <c r="D8" s="147"/>
      <c r="E8" s="148"/>
      <c r="F8" s="143"/>
      <c r="G8" s="144"/>
      <c r="H8" s="145"/>
    </row>
    <row r="9" spans="1:261" ht="57.75" customHeight="1" x14ac:dyDescent="0.2">
      <c r="A9" s="146" t="s">
        <v>12</v>
      </c>
      <c r="B9" s="147"/>
      <c r="C9" s="147"/>
      <c r="D9" s="147"/>
      <c r="E9" s="148"/>
      <c r="F9" s="143"/>
      <c r="G9" s="144"/>
      <c r="H9" s="145"/>
    </row>
    <row r="10" spans="1:261" ht="71.25" customHeight="1" x14ac:dyDescent="0.2">
      <c r="A10" s="134" t="s">
        <v>0</v>
      </c>
      <c r="B10" s="135"/>
      <c r="C10" s="135"/>
      <c r="D10" s="135"/>
      <c r="E10" s="135"/>
      <c r="F10" s="135"/>
      <c r="G10" s="135"/>
      <c r="H10" s="136"/>
    </row>
    <row r="11" spans="1:261" ht="72.75" customHeight="1" x14ac:dyDescent="0.2">
      <c r="A11" s="146" t="s">
        <v>4</v>
      </c>
      <c r="B11" s="147"/>
      <c r="C11" s="147"/>
      <c r="D11" s="147"/>
      <c r="E11" s="148"/>
      <c r="F11" s="159"/>
      <c r="G11" s="160"/>
      <c r="H11" s="161"/>
    </row>
    <row r="12" spans="1:261" ht="66.75" customHeight="1" x14ac:dyDescent="0.2">
      <c r="A12" s="146" t="s">
        <v>5</v>
      </c>
      <c r="B12" s="147"/>
      <c r="C12" s="147"/>
      <c r="D12" s="147"/>
      <c r="E12" s="148"/>
      <c r="F12" s="159"/>
      <c r="G12" s="160"/>
      <c r="H12" s="161"/>
    </row>
    <row r="13" spans="1:261" ht="73.5" customHeight="1" x14ac:dyDescent="0.2">
      <c r="A13" s="146" t="s">
        <v>6</v>
      </c>
      <c r="B13" s="147"/>
      <c r="C13" s="147"/>
      <c r="D13" s="147"/>
      <c r="E13" s="148"/>
      <c r="F13" s="162" t="s">
        <v>116</v>
      </c>
      <c r="G13" s="163"/>
      <c r="H13" s="164"/>
      <c r="I13" s="247" t="s">
        <v>14</v>
      </c>
      <c r="J13" s="248"/>
      <c r="K13" s="248"/>
    </row>
    <row r="14" spans="1:261" ht="84.75" customHeight="1" x14ac:dyDescent="0.2">
      <c r="A14" s="156" t="s">
        <v>15</v>
      </c>
      <c r="B14" s="157"/>
      <c r="C14" s="157"/>
      <c r="D14" s="157"/>
      <c r="E14" s="158"/>
      <c r="F14" s="165" t="s">
        <v>13</v>
      </c>
      <c r="G14" s="166"/>
      <c r="H14" s="167"/>
      <c r="I14" s="247" t="s">
        <v>14</v>
      </c>
      <c r="J14" s="248"/>
      <c r="K14" s="248"/>
    </row>
    <row r="15" spans="1:261" ht="69" customHeight="1" x14ac:dyDescent="0.2">
      <c r="A15" s="146" t="s">
        <v>7</v>
      </c>
      <c r="B15" s="147"/>
      <c r="C15" s="147"/>
      <c r="D15" s="147"/>
      <c r="E15" s="148"/>
      <c r="F15" s="162" t="s">
        <v>116</v>
      </c>
      <c r="G15" s="163"/>
      <c r="H15" s="164"/>
      <c r="I15" s="247" t="s">
        <v>14</v>
      </c>
      <c r="J15" s="248"/>
      <c r="K15" s="248"/>
      <c r="L15" s="3"/>
    </row>
    <row r="16" spans="1:261" ht="70.5" customHeight="1" x14ac:dyDescent="0.2">
      <c r="A16" s="171"/>
      <c r="B16" s="172"/>
      <c r="C16" s="172"/>
      <c r="D16" s="172"/>
      <c r="E16" s="172"/>
      <c r="F16" s="172"/>
      <c r="G16" s="172"/>
      <c r="H16" s="173"/>
      <c r="L16" s="3"/>
    </row>
    <row r="17" spans="1:16" ht="98.25" customHeight="1" x14ac:dyDescent="0.2">
      <c r="A17" s="134" t="s">
        <v>1</v>
      </c>
      <c r="B17" s="135"/>
      <c r="C17" s="135"/>
      <c r="D17" s="135"/>
      <c r="E17" s="135"/>
      <c r="F17" s="135"/>
      <c r="G17" s="135"/>
      <c r="H17" s="136"/>
    </row>
    <row r="18" spans="1:16" ht="86.25" customHeight="1" x14ac:dyDescent="0.2">
      <c r="A18" s="168" t="s">
        <v>32</v>
      </c>
      <c r="B18" s="169"/>
      <c r="C18" s="169"/>
      <c r="D18" s="169"/>
      <c r="E18" s="170"/>
      <c r="F18" s="174">
        <v>0</v>
      </c>
      <c r="G18" s="175"/>
      <c r="H18" s="176"/>
      <c r="M18" s="6"/>
    </row>
    <row r="19" spans="1:16" ht="78" customHeight="1" x14ac:dyDescent="0.2">
      <c r="A19" s="168" t="s">
        <v>33</v>
      </c>
      <c r="B19" s="169"/>
      <c r="C19" s="169"/>
      <c r="D19" s="169"/>
      <c r="E19" s="170"/>
      <c r="F19" s="174">
        <v>0</v>
      </c>
      <c r="G19" s="175"/>
      <c r="H19" s="176"/>
    </row>
    <row r="20" spans="1:16" ht="77.25" customHeight="1" thickBot="1" x14ac:dyDescent="0.25">
      <c r="A20" s="180" t="s">
        <v>8</v>
      </c>
      <c r="B20" s="181"/>
      <c r="C20" s="181"/>
      <c r="D20" s="181"/>
      <c r="E20" s="182"/>
      <c r="F20" s="190">
        <f>SUM(F18+F19)</f>
        <v>0</v>
      </c>
      <c r="G20" s="191"/>
      <c r="H20" s="192"/>
    </row>
    <row r="21" spans="1:16" ht="68.25" customHeight="1" thickTop="1" x14ac:dyDescent="0.2">
      <c r="A21" s="193" t="s">
        <v>21</v>
      </c>
      <c r="B21" s="194"/>
      <c r="C21" s="194"/>
      <c r="D21" s="194"/>
      <c r="E21" s="194"/>
      <c r="F21" s="194"/>
      <c r="G21" s="194"/>
      <c r="H21" s="195"/>
    </row>
    <row r="22" spans="1:16" ht="76.5" customHeight="1" x14ac:dyDescent="0.2">
      <c r="A22" s="196" t="s">
        <v>29</v>
      </c>
      <c r="B22" s="197"/>
      <c r="C22" s="197"/>
      <c r="D22" s="197"/>
      <c r="E22" s="198"/>
      <c r="F22" s="199"/>
      <c r="G22" s="200"/>
      <c r="H22" s="201"/>
      <c r="I22" s="247"/>
      <c r="J22" s="248"/>
      <c r="K22" s="248"/>
    </row>
    <row r="23" spans="1:16" ht="77.25" customHeight="1" thickBot="1" x14ac:dyDescent="0.25">
      <c r="A23" s="242"/>
      <c r="B23" s="243"/>
      <c r="C23" s="177" t="s">
        <v>17</v>
      </c>
      <c r="D23" s="178"/>
      <c r="E23" s="179"/>
      <c r="F23" s="190">
        <f>IF(F22="Yes",(F20*0.25),0)</f>
        <v>0</v>
      </c>
      <c r="G23" s="191"/>
      <c r="H23" s="192"/>
    </row>
    <row r="24" spans="1:16" ht="76.5" customHeight="1" thickTop="1" x14ac:dyDescent="0.2">
      <c r="A24" s="183" t="s">
        <v>22</v>
      </c>
      <c r="B24" s="184"/>
      <c r="C24" s="184"/>
      <c r="D24" s="184"/>
      <c r="E24" s="185"/>
      <c r="F24" s="258" t="s">
        <v>115</v>
      </c>
      <c r="G24" s="259"/>
      <c r="H24" s="260"/>
      <c r="I24" s="247" t="s">
        <v>14</v>
      </c>
      <c r="J24" s="248"/>
      <c r="K24" s="248"/>
    </row>
    <row r="25" spans="1:16" ht="81.75" customHeight="1" x14ac:dyDescent="0.2">
      <c r="A25" s="242"/>
      <c r="B25" s="243"/>
      <c r="C25" s="177" t="s">
        <v>18</v>
      </c>
      <c r="D25" s="178"/>
      <c r="E25" s="179"/>
      <c r="F25" s="239">
        <v>0</v>
      </c>
      <c r="G25" s="240"/>
      <c r="H25" s="241"/>
    </row>
    <row r="26" spans="1:16" ht="135" customHeight="1" x14ac:dyDescent="0.2">
      <c r="A26" s="255" t="s">
        <v>30</v>
      </c>
      <c r="B26" s="256"/>
      <c r="C26" s="256"/>
      <c r="D26" s="256"/>
      <c r="E26" s="257"/>
      <c r="F26" s="174"/>
      <c r="G26" s="175"/>
      <c r="H26" s="176"/>
    </row>
    <row r="27" spans="1:16" ht="69.75" customHeight="1" x14ac:dyDescent="0.2">
      <c r="A27" s="236"/>
      <c r="B27" s="237"/>
      <c r="C27" s="237"/>
      <c r="D27" s="237"/>
      <c r="E27" s="237"/>
      <c r="F27" s="237"/>
      <c r="G27" s="237"/>
      <c r="H27" s="238"/>
      <c r="P27" s="7"/>
    </row>
    <row r="28" spans="1:16" ht="79.5" customHeight="1" thickBot="1" x14ac:dyDescent="0.25">
      <c r="A28" s="206" t="s">
        <v>9</v>
      </c>
      <c r="B28" s="207"/>
      <c r="C28" s="207"/>
      <c r="D28" s="207"/>
      <c r="E28" s="208"/>
      <c r="F28" s="190">
        <f>SUM(F20+F26)</f>
        <v>0</v>
      </c>
      <c r="G28" s="191"/>
      <c r="H28" s="192"/>
      <c r="I28" s="228" t="s">
        <v>133</v>
      </c>
      <c r="J28" s="4"/>
    </row>
    <row r="29" spans="1:16" ht="84" customHeight="1" thickTop="1" thickBot="1" x14ac:dyDescent="0.25">
      <c r="A29" s="206" t="s">
        <v>10</v>
      </c>
      <c r="B29" s="207"/>
      <c r="C29" s="207"/>
      <c r="D29" s="207"/>
      <c r="E29" s="208"/>
      <c r="F29" s="233">
        <f>SUM(F20+F23+F25)</f>
        <v>0</v>
      </c>
      <c r="G29" s="234"/>
      <c r="H29" s="235"/>
      <c r="I29" s="228"/>
      <c r="P29" s="8"/>
    </row>
    <row r="30" spans="1:16" ht="81" customHeight="1" thickTop="1" thickBot="1" x14ac:dyDescent="0.25">
      <c r="A30" s="152" t="s">
        <v>19</v>
      </c>
      <c r="B30" s="152"/>
      <c r="C30" s="152"/>
      <c r="D30" s="152"/>
      <c r="E30" s="152"/>
      <c r="F30" s="203">
        <f>SUM(F18+F19+F25+F26)</f>
        <v>0</v>
      </c>
      <c r="G30" s="204"/>
      <c r="H30" s="205"/>
      <c r="I30" s="228"/>
    </row>
    <row r="31" spans="1:16" ht="91.5" customHeight="1" thickTop="1" thickBot="1" x14ac:dyDescent="0.25">
      <c r="A31" s="206" t="s">
        <v>31</v>
      </c>
      <c r="B31" s="207"/>
      <c r="C31" s="207"/>
      <c r="D31" s="207"/>
      <c r="E31" s="208"/>
      <c r="F31" s="202">
        <f>SUM(F30+E35+E37)</f>
        <v>0</v>
      </c>
      <c r="G31" s="202"/>
      <c r="H31" s="202"/>
      <c r="I31" s="228"/>
      <c r="P31" s="8"/>
    </row>
    <row r="32" spans="1:16" ht="69" customHeight="1" thickTop="1" x14ac:dyDescent="0.2">
      <c r="A32" s="153"/>
      <c r="B32" s="154"/>
      <c r="C32" s="154"/>
      <c r="D32" s="154"/>
      <c r="E32" s="154"/>
      <c r="F32" s="154"/>
      <c r="G32" s="154"/>
      <c r="H32" s="155"/>
      <c r="I32" s="228"/>
    </row>
    <row r="33" spans="1:16" ht="66" customHeight="1" thickBot="1" x14ac:dyDescent="0.25">
      <c r="A33" s="244" t="s">
        <v>92</v>
      </c>
      <c r="B33" s="245"/>
      <c r="C33" s="245"/>
      <c r="D33" s="245"/>
      <c r="E33" s="245"/>
      <c r="F33" s="245"/>
      <c r="G33" s="245"/>
      <c r="H33" s="246"/>
      <c r="I33" s="5"/>
      <c r="P33" s="8"/>
    </row>
    <row r="34" spans="1:16" ht="87" customHeight="1" thickTop="1" thickBot="1" x14ac:dyDescent="0.25">
      <c r="A34" s="252" t="s">
        <v>95</v>
      </c>
      <c r="B34" s="252"/>
      <c r="C34" s="252"/>
      <c r="D34" s="252"/>
      <c r="E34" s="249">
        <f>IF(OR(F15="1/2 (50%)",F15="1/4 (25%)", F15="&lt;1/4 (12.5%)"),0,F29)</f>
        <v>0</v>
      </c>
      <c r="F34" s="250" t="e">
        <f>IF(AND(#REF!="PL",#REF!="3/4 (75%)"),0,#REF!*0.03)</f>
        <v>#REF!</v>
      </c>
      <c r="G34" s="250" t="e">
        <f>IF(AND(#REF!="PL",#REF!="3/4 (75%)"),0,#REF!*0.03)</f>
        <v>#REF!</v>
      </c>
      <c r="H34" s="251">
        <f>IF(AND(A29="PL",A31="3/4 (75%)"),0,A45*0.03)</f>
        <v>0</v>
      </c>
      <c r="M34" s="7"/>
    </row>
    <row r="35" spans="1:16" ht="86.25" customHeight="1" thickTop="1" thickBot="1" x14ac:dyDescent="0.25">
      <c r="A35" s="253" t="s">
        <v>120</v>
      </c>
      <c r="B35" s="254"/>
      <c r="C35" s="254"/>
      <c r="D35" s="254"/>
      <c r="E35" s="224">
        <f>IF(AND(F13="PL",F15="3/4 (75%)"),0,IF(E34&gt;160594,4817.82,E34*0.03))+(E34*0.108)</f>
        <v>0</v>
      </c>
      <c r="F35" s="225" t="e">
        <f>IF(AND(#REF!="PL",#REF!="3/4 (75%)"),0,#REF!*0.03)</f>
        <v>#REF!</v>
      </c>
      <c r="G35" s="225" t="e">
        <f>IF(AND(#REF!="PL",#REF!="3/4 (75%)"),0,#REF!*0.03)</f>
        <v>#REF!</v>
      </c>
      <c r="H35" s="226">
        <f>IF(AND(A30="PL",A32="3/4 (75%)"),0,A46*0.03)</f>
        <v>0</v>
      </c>
    </row>
    <row r="36" spans="1:16" ht="87.75" customHeight="1" thickTop="1" thickBot="1" x14ac:dyDescent="0.25">
      <c r="A36" s="223" t="s">
        <v>2</v>
      </c>
      <c r="B36" s="223"/>
      <c r="C36" s="223"/>
      <c r="D36" s="223"/>
      <c r="E36" s="224">
        <f>SUM(E35/12)</f>
        <v>0</v>
      </c>
      <c r="F36" s="225"/>
      <c r="G36" s="225"/>
      <c r="H36" s="226"/>
    </row>
    <row r="37" spans="1:16" ht="81.75" customHeight="1" thickTop="1" x14ac:dyDescent="0.2">
      <c r="A37" s="221" t="s">
        <v>121</v>
      </c>
      <c r="B37" s="222"/>
      <c r="C37" s="222"/>
      <c r="D37" s="222"/>
      <c r="E37" s="186">
        <f>SUM(E34*0.14)</f>
        <v>0</v>
      </c>
      <c r="F37" s="187"/>
      <c r="G37" s="187"/>
      <c r="H37" s="188"/>
    </row>
    <row r="38" spans="1:16" ht="79.5" customHeight="1" x14ac:dyDescent="0.2">
      <c r="A38" s="223" t="s">
        <v>2</v>
      </c>
      <c r="B38" s="223"/>
      <c r="C38" s="223"/>
      <c r="D38" s="223"/>
      <c r="E38" s="189">
        <f>SUM(E37/12)</f>
        <v>0</v>
      </c>
      <c r="F38" s="189"/>
      <c r="G38" s="189"/>
      <c r="H38" s="189"/>
    </row>
    <row r="39" spans="1:16" ht="78.599999999999994" customHeight="1" x14ac:dyDescent="0.35">
      <c r="A39" s="213" t="s">
        <v>23</v>
      </c>
      <c r="B39" s="214"/>
      <c r="C39" s="215"/>
      <c r="D39" s="215"/>
      <c r="E39" s="13" t="s">
        <v>24</v>
      </c>
      <c r="F39" s="215"/>
      <c r="G39" s="215"/>
      <c r="H39" s="216"/>
    </row>
    <row r="40" spans="1:16" ht="77.45" customHeight="1" x14ac:dyDescent="0.35">
      <c r="A40" s="213" t="s">
        <v>25</v>
      </c>
      <c r="B40" s="214"/>
      <c r="C40" s="214"/>
      <c r="D40" s="11"/>
      <c r="E40" s="217" t="s">
        <v>26</v>
      </c>
      <c r="F40" s="217"/>
      <c r="G40" s="217"/>
      <c r="H40" s="12"/>
    </row>
    <row r="41" spans="1:16" ht="69.599999999999994" customHeight="1" x14ac:dyDescent="0.35">
      <c r="A41" s="213" t="s">
        <v>27</v>
      </c>
      <c r="B41" s="214"/>
      <c r="C41" s="215"/>
      <c r="D41" s="215"/>
      <c r="E41" s="13" t="s">
        <v>24</v>
      </c>
      <c r="F41" s="215"/>
      <c r="G41" s="215"/>
      <c r="H41" s="216"/>
    </row>
    <row r="42" spans="1:16" ht="69.599999999999994" customHeight="1" x14ac:dyDescent="0.2">
      <c r="A42" s="218" t="s">
        <v>91</v>
      </c>
      <c r="B42" s="219"/>
      <c r="C42" s="219"/>
      <c r="D42" s="219"/>
      <c r="E42" s="219"/>
      <c r="F42" s="219"/>
      <c r="G42" s="219"/>
      <c r="H42" s="220"/>
    </row>
    <row r="43" spans="1:16" ht="79.5" customHeight="1" x14ac:dyDescent="0.35">
      <c r="A43" s="209" t="s">
        <v>28</v>
      </c>
      <c r="B43" s="210"/>
      <c r="C43" s="211"/>
      <c r="D43" s="211"/>
      <c r="E43" s="14" t="s">
        <v>24</v>
      </c>
      <c r="F43" s="211"/>
      <c r="G43" s="211"/>
      <c r="H43" s="212"/>
    </row>
    <row r="44" spans="1:16" ht="58.5" customHeight="1" x14ac:dyDescent="0.2">
      <c r="B44" s="17"/>
    </row>
    <row r="45" spans="1:16" ht="27" x14ac:dyDescent="0.2">
      <c r="H45" s="16" t="s">
        <v>135</v>
      </c>
    </row>
  </sheetData>
  <sheetProtection algorithmName="SHA-512" hashValue="CF7pggJx/h5VMkhbNGp7Iuzp0XtDkU7w4Pts5SFdlxmMLaS1NbT3NuMSTA6YAkhLvK3sZ9ANLJLSwKee8+NG/g==" saltValue="m7ORFy9hes7c8fcRa9NlXg==" spinCount="100000" sheet="1" selectLockedCells="1"/>
  <mergeCells count="87">
    <mergeCell ref="I5:K5"/>
    <mergeCell ref="I13:K13"/>
    <mergeCell ref="I15:K15"/>
    <mergeCell ref="I22:K22"/>
    <mergeCell ref="A36:D36"/>
    <mergeCell ref="E34:H34"/>
    <mergeCell ref="E35:H35"/>
    <mergeCell ref="A34:D34"/>
    <mergeCell ref="A35:D35"/>
    <mergeCell ref="I14:K14"/>
    <mergeCell ref="I24:K24"/>
    <mergeCell ref="A26:E26"/>
    <mergeCell ref="A28:E28"/>
    <mergeCell ref="A25:B25"/>
    <mergeCell ref="F24:H24"/>
    <mergeCell ref="C25:E25"/>
    <mergeCell ref="A37:D37"/>
    <mergeCell ref="A38:D38"/>
    <mergeCell ref="E36:H36"/>
    <mergeCell ref="IQ2:JA4"/>
    <mergeCell ref="I28:I32"/>
    <mergeCell ref="H1:H2"/>
    <mergeCell ref="A1:C2"/>
    <mergeCell ref="D1:E3"/>
    <mergeCell ref="A29:E29"/>
    <mergeCell ref="F26:H26"/>
    <mergeCell ref="F28:H28"/>
    <mergeCell ref="F29:H29"/>
    <mergeCell ref="A27:H27"/>
    <mergeCell ref="F25:H25"/>
    <mergeCell ref="A23:B23"/>
    <mergeCell ref="A33:H33"/>
    <mergeCell ref="A43:B43"/>
    <mergeCell ref="C43:D43"/>
    <mergeCell ref="F43:H43"/>
    <mergeCell ref="A39:B39"/>
    <mergeCell ref="C39:D39"/>
    <mergeCell ref="F39:H39"/>
    <mergeCell ref="A40:C40"/>
    <mergeCell ref="E40:G40"/>
    <mergeCell ref="A42:H42"/>
    <mergeCell ref="A41:B41"/>
    <mergeCell ref="C41:D41"/>
    <mergeCell ref="F41:H41"/>
    <mergeCell ref="A24:E24"/>
    <mergeCell ref="E37:H37"/>
    <mergeCell ref="E38:H38"/>
    <mergeCell ref="A11:E11"/>
    <mergeCell ref="A10:H10"/>
    <mergeCell ref="F11:H11"/>
    <mergeCell ref="F19:H19"/>
    <mergeCell ref="F20:H20"/>
    <mergeCell ref="A21:H21"/>
    <mergeCell ref="A22:E22"/>
    <mergeCell ref="F23:H23"/>
    <mergeCell ref="F22:H22"/>
    <mergeCell ref="A19:E19"/>
    <mergeCell ref="F31:H31"/>
    <mergeCell ref="F30:H30"/>
    <mergeCell ref="A31:E31"/>
    <mergeCell ref="A30:E30"/>
    <mergeCell ref="A32:H32"/>
    <mergeCell ref="A12:E12"/>
    <mergeCell ref="A13:E13"/>
    <mergeCell ref="A14:E14"/>
    <mergeCell ref="F12:H12"/>
    <mergeCell ref="F13:H13"/>
    <mergeCell ref="F14:H14"/>
    <mergeCell ref="A15:E15"/>
    <mergeCell ref="A18:E18"/>
    <mergeCell ref="F15:H15"/>
    <mergeCell ref="A16:H16"/>
    <mergeCell ref="A17:H17"/>
    <mergeCell ref="F18:H18"/>
    <mergeCell ref="C23:E23"/>
    <mergeCell ref="A20:E20"/>
    <mergeCell ref="A4:H4"/>
    <mergeCell ref="D6:H6"/>
    <mergeCell ref="F7:H7"/>
    <mergeCell ref="F8:H8"/>
    <mergeCell ref="F9:H9"/>
    <mergeCell ref="A8:E8"/>
    <mergeCell ref="A9:E9"/>
    <mergeCell ref="A6:C6"/>
    <mergeCell ref="A5:E5"/>
    <mergeCell ref="F5:H5"/>
    <mergeCell ref="A7:E7"/>
  </mergeCells>
  <dataValidations xWindow="1438" yWindow="284" count="6">
    <dataValidation type="list" allowBlank="1" showInputMessage="1" showErrorMessage="1" promptTitle="Select one" prompt="     " sqref="F13" xr:uid="{26F00D23-4C24-4645-9509-3762DC29162C}">
      <formula1>"Select one, AM, FD, PD, FE, PE, FL, PL, OA, OD, OE, OF, RA, RD, RE, RL, OR, CLM, LS, SY"</formula1>
    </dataValidation>
    <dataValidation allowBlank="1" showInputMessage="1" showErrorMessage="1" promptTitle="Minimum Salary" prompt="Must meet minimum salary amounts for Full-time appointments only below:_x000a_1. FE, FD, AM, PE, PD, _x000a_    OE, OD, OA, OF - $44,000_x000a_2. FL - $38,000_x000a_3. FL-SS - $35,000_x000a_4. FL-US - $32,000" sqref="A28:H28" xr:uid="{FC869FB7-A29E-43E1-AB06-B971FB3C9516}"/>
    <dataValidation type="list" allowBlank="1" showInputMessage="1" showErrorMessage="1" promptTitle="Select one if applicable" prompt="  " sqref="F14:H14" xr:uid="{55650ABF-5920-4188-810E-7D7AF2C79BB8}">
      <formula1>"No Selection, Seminary, Undergraduate"</formula1>
    </dataValidation>
    <dataValidation type="list" allowBlank="1" showInputMessage="1" showErrorMessage="1" sqref="F24" xr:uid="{FDB34264-687D-4D89-9FEC-6237FE3DF595}">
      <formula1>"Select, Yes - Enter Amount Below"</formula1>
    </dataValidation>
    <dataValidation allowBlank="1" showErrorMessage="1" prompt="   " sqref="F5:H5" xr:uid="{A93F8250-FB81-4ABB-9944-C5D414227E78}"/>
    <dataValidation type="list" allowBlank="1" showInputMessage="1" showErrorMessage="1" promptTitle="Select one" prompt="  " sqref="F15:H15" xr:uid="{29224D95-4AAF-46E8-9B33-519ED34A3674}">
      <formula1>"Select one, Full-time (100%), 3/4 (75%), 1/2 (50%), 1/4 (25%), &lt;1/4 (12.5%)"</formula1>
    </dataValidation>
  </dataValidations>
  <printOptions horizontalCentered="1"/>
  <pageMargins left="0" right="0" top="0" bottom="0" header="0" footer="0"/>
  <pageSetup scale="22" fitToWidth="0" orientation="portrait" r:id="rId1"/>
  <headerFooter>
    <oddHeader xml:space="preserve">&amp;L
</oddHead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A5FBB3-8CEF-46F3-878C-9A058CA6CECB}">
  <sheetPr>
    <pageSetUpPr fitToPage="1"/>
  </sheetPr>
  <dimension ref="A1:N334"/>
  <sheetViews>
    <sheetView showGridLines="0" workbookViewId="0">
      <selection activeCell="B110" sqref="B110"/>
    </sheetView>
  </sheetViews>
  <sheetFormatPr defaultRowHeight="12.75" x14ac:dyDescent="0.2"/>
  <cols>
    <col min="1" max="1" width="110" style="26" customWidth="1"/>
    <col min="2" max="2" width="39.6640625" style="26" customWidth="1"/>
    <col min="3" max="3" width="7.5" style="26" customWidth="1"/>
    <col min="4" max="4" width="21.6640625" style="26" customWidth="1"/>
    <col min="5" max="5" width="16" style="26" customWidth="1"/>
    <col min="6" max="6" width="11" style="26" customWidth="1"/>
    <col min="7" max="7" width="35.6640625" style="20" customWidth="1"/>
    <col min="8" max="8" width="16" style="20" bestFit="1" customWidth="1"/>
    <col min="9" max="10" width="9.33203125" style="20"/>
    <col min="11" max="11" width="16" style="20" customWidth="1"/>
    <col min="12" max="14" width="9.33203125" style="20"/>
    <col min="15" max="16384" width="9.33203125" style="26"/>
  </cols>
  <sheetData>
    <row r="1" spans="1:7" x14ac:dyDescent="0.2">
      <c r="A1" s="18"/>
      <c r="B1" s="18"/>
      <c r="C1" s="18"/>
      <c r="D1" s="18"/>
      <c r="E1" s="18"/>
      <c r="F1" s="18"/>
      <c r="G1" s="19"/>
    </row>
    <row r="2" spans="1:7" ht="36" x14ac:dyDescent="0.5">
      <c r="A2" s="264" t="s">
        <v>122</v>
      </c>
      <c r="B2" s="264"/>
      <c r="C2" s="264"/>
      <c r="D2" s="264"/>
      <c r="E2" s="264"/>
      <c r="F2" s="264"/>
      <c r="G2" s="21"/>
    </row>
    <row r="3" spans="1:7" hidden="1" x14ac:dyDescent="0.2">
      <c r="A3" s="18"/>
      <c r="B3" s="18"/>
      <c r="C3" s="18"/>
      <c r="D3" s="18"/>
      <c r="E3" s="18"/>
      <c r="F3" s="18"/>
      <c r="G3" s="19"/>
    </row>
    <row r="4" spans="1:7" hidden="1" x14ac:dyDescent="0.2">
      <c r="A4" s="22"/>
      <c r="B4" s="22"/>
      <c r="C4" s="22"/>
      <c r="D4" s="22"/>
      <c r="E4" s="22"/>
      <c r="F4" s="22"/>
      <c r="G4" s="23"/>
    </row>
    <row r="5" spans="1:7" hidden="1" x14ac:dyDescent="0.2">
      <c r="A5" s="22"/>
      <c r="B5" s="22"/>
      <c r="C5" s="22"/>
      <c r="D5" s="22"/>
      <c r="E5" s="22"/>
      <c r="F5" s="22"/>
      <c r="G5" s="23"/>
    </row>
    <row r="6" spans="1:7" hidden="1" x14ac:dyDescent="0.2">
      <c r="A6"/>
      <c r="B6"/>
      <c r="C6"/>
      <c r="D6"/>
      <c r="E6" s="22"/>
      <c r="F6" s="22"/>
      <c r="G6" s="23"/>
    </row>
    <row r="7" spans="1:7" ht="33" hidden="1" customHeight="1" x14ac:dyDescent="0.2">
      <c r="A7"/>
      <c r="B7"/>
      <c r="C7"/>
      <c r="D7"/>
      <c r="E7" s="22"/>
      <c r="F7" s="22"/>
      <c r="G7" s="23"/>
    </row>
    <row r="8" spans="1:7" ht="45.75" hidden="1" customHeight="1" x14ac:dyDescent="0.2">
      <c r="A8"/>
      <c r="B8"/>
      <c r="C8"/>
      <c r="D8"/>
      <c r="E8" s="22"/>
      <c r="F8" s="22"/>
      <c r="G8" s="23"/>
    </row>
    <row r="9" spans="1:7" ht="34.5" hidden="1" customHeight="1" x14ac:dyDescent="0.2">
      <c r="A9"/>
      <c r="B9"/>
      <c r="C9"/>
      <c r="D9"/>
      <c r="E9" s="22"/>
      <c r="F9" s="22"/>
      <c r="G9" s="23"/>
    </row>
    <row r="10" spans="1:7" ht="32.25" hidden="1" customHeight="1" x14ac:dyDescent="0.2">
      <c r="A10"/>
      <c r="B10"/>
      <c r="C10"/>
      <c r="D10"/>
      <c r="E10" s="22"/>
      <c r="F10" s="22"/>
      <c r="G10" s="23"/>
    </row>
    <row r="11" spans="1:7" ht="23.25" hidden="1" customHeight="1" x14ac:dyDescent="0.2">
      <c r="A11"/>
      <c r="B11"/>
      <c r="C11"/>
      <c r="D11"/>
      <c r="E11" s="22"/>
      <c r="F11" s="22"/>
      <c r="G11" s="23"/>
    </row>
    <row r="12" spans="1:7" ht="29.25" hidden="1" customHeight="1" x14ac:dyDescent="0.2">
      <c r="A12"/>
      <c r="B12"/>
      <c r="C12"/>
      <c r="D12"/>
      <c r="E12" s="22"/>
      <c r="F12" s="22"/>
      <c r="G12" s="23"/>
    </row>
    <row r="13" spans="1:7" ht="34.5" hidden="1" customHeight="1" x14ac:dyDescent="0.2">
      <c r="A13"/>
      <c r="B13"/>
      <c r="C13"/>
      <c r="D13"/>
      <c r="E13" s="22"/>
      <c r="F13" s="22"/>
      <c r="G13" s="23"/>
    </row>
    <row r="14" spans="1:7" ht="42" hidden="1" customHeight="1" x14ac:dyDescent="0.2">
      <c r="A14"/>
      <c r="B14"/>
      <c r="C14"/>
      <c r="D14"/>
      <c r="E14" s="24"/>
      <c r="F14" s="22"/>
      <c r="G14" s="23"/>
    </row>
    <row r="15" spans="1:7" ht="39" hidden="1" customHeight="1" x14ac:dyDescent="0.2">
      <c r="A15"/>
      <c r="B15"/>
      <c r="C15"/>
      <c r="D15"/>
      <c r="E15" s="22"/>
      <c r="F15" s="22"/>
      <c r="G15" s="23"/>
    </row>
    <row r="16" spans="1:7" ht="42.75" hidden="1" customHeight="1" x14ac:dyDescent="0.2">
      <c r="A16"/>
      <c r="B16"/>
      <c r="C16"/>
      <c r="D16"/>
      <c r="E16" s="24"/>
      <c r="F16" s="22"/>
      <c r="G16" s="23"/>
    </row>
    <row r="17" spans="1:8" hidden="1" x14ac:dyDescent="0.2">
      <c r="A17" s="25"/>
    </row>
    <row r="18" spans="1:8" x14ac:dyDescent="0.2">
      <c r="A18" s="27"/>
    </row>
    <row r="19" spans="1:8" ht="36" customHeight="1" x14ac:dyDescent="0.35">
      <c r="A19" s="28" t="s">
        <v>102</v>
      </c>
      <c r="B19" s="123">
        <f>SUM('CCFF - Single Church'!F29:H29)</f>
        <v>0</v>
      </c>
      <c r="C19" s="266" t="s">
        <v>96</v>
      </c>
      <c r="D19" s="267"/>
      <c r="E19" s="267"/>
      <c r="F19" s="267"/>
    </row>
    <row r="20" spans="1:8" x14ac:dyDescent="0.2">
      <c r="A20" s="29"/>
      <c r="B20" s="29"/>
      <c r="C20" s="29"/>
      <c r="D20" s="30"/>
    </row>
    <row r="21" spans="1:8" ht="18" x14ac:dyDescent="0.2">
      <c r="A21" s="268" t="s">
        <v>123</v>
      </c>
      <c r="B21" s="268"/>
      <c r="C21" s="268"/>
      <c r="D21" s="268"/>
      <c r="E21" s="268"/>
      <c r="F21" s="268"/>
      <c r="G21" s="31"/>
      <c r="H21" s="31"/>
    </row>
    <row r="22" spans="1:8" ht="6" customHeight="1" x14ac:dyDescent="0.2">
      <c r="A22" s="32"/>
      <c r="B22" s="32"/>
      <c r="C22" s="32"/>
      <c r="D22" s="32"/>
      <c r="E22" s="32"/>
      <c r="F22" s="32"/>
      <c r="G22" s="31"/>
      <c r="H22" s="31"/>
    </row>
    <row r="23" spans="1:8" ht="15" x14ac:dyDescent="0.25">
      <c r="B23" s="33" t="s">
        <v>35</v>
      </c>
      <c r="C23" s="34"/>
      <c r="D23" s="35" t="s">
        <v>36</v>
      </c>
      <c r="E23" s="35" t="s">
        <v>37</v>
      </c>
    </row>
    <row r="24" spans="1:8" ht="15" x14ac:dyDescent="0.25">
      <c r="A24" s="36" t="s">
        <v>38</v>
      </c>
      <c r="B24" s="37">
        <v>6.8000000000000005E-2</v>
      </c>
      <c r="D24" s="38">
        <f>ROUND((B24*$B$19),2)</f>
        <v>0</v>
      </c>
      <c r="E24" s="38">
        <f>ROUND((D24/12),2)</f>
        <v>0</v>
      </c>
      <c r="F24" s="39"/>
    </row>
    <row r="25" spans="1:8" ht="15" x14ac:dyDescent="0.25">
      <c r="A25" s="40" t="s">
        <v>39</v>
      </c>
      <c r="B25" s="37">
        <v>0.02</v>
      </c>
      <c r="D25" s="38">
        <f>ROUND((B25*$B$19),2)</f>
        <v>0</v>
      </c>
      <c r="E25" s="38">
        <f t="shared" ref="E25:E29" si="0">ROUND((D25/12),2)</f>
        <v>0</v>
      </c>
      <c r="F25" s="41"/>
    </row>
    <row r="26" spans="1:8" ht="15" x14ac:dyDescent="0.25">
      <c r="A26" s="40" t="s">
        <v>40</v>
      </c>
      <c r="B26" s="37">
        <v>0.01</v>
      </c>
      <c r="D26" s="38">
        <f>ROUND((B26*$B$19),2)</f>
        <v>0</v>
      </c>
      <c r="E26" s="38">
        <f t="shared" si="0"/>
        <v>0</v>
      </c>
      <c r="F26" s="42"/>
    </row>
    <row r="27" spans="1:8" ht="39" x14ac:dyDescent="0.2">
      <c r="A27" s="43" t="s">
        <v>132</v>
      </c>
      <c r="B27" s="44">
        <v>0.03</v>
      </c>
      <c r="D27" s="45">
        <f>ROUND((IF(B19 &gt; B77, B27*B77,B27*B19)),2)</f>
        <v>0</v>
      </c>
      <c r="E27" s="45">
        <f t="shared" si="0"/>
        <v>0</v>
      </c>
      <c r="F27" s="42"/>
    </row>
    <row r="28" spans="1:8" ht="15" x14ac:dyDescent="0.25">
      <c r="A28" s="40" t="s">
        <v>41</v>
      </c>
      <c r="B28" s="37">
        <v>2.5000000000000001E-3</v>
      </c>
      <c r="D28" s="38">
        <f>ROUND((B28*$B$19),2)</f>
        <v>0</v>
      </c>
      <c r="E28" s="38">
        <f t="shared" si="0"/>
        <v>0</v>
      </c>
      <c r="F28" s="42"/>
    </row>
    <row r="29" spans="1:8" ht="15" x14ac:dyDescent="0.25">
      <c r="A29" s="40" t="s">
        <v>42</v>
      </c>
      <c r="B29" s="46">
        <v>7.4999999999999997E-3</v>
      </c>
      <c r="D29" s="38">
        <f>ROUND((B29*$B$19),2)</f>
        <v>0</v>
      </c>
      <c r="E29" s="38">
        <f t="shared" si="0"/>
        <v>0</v>
      </c>
      <c r="F29" s="42"/>
    </row>
    <row r="30" spans="1:8" ht="15" x14ac:dyDescent="0.25">
      <c r="A30" s="47" t="s">
        <v>99</v>
      </c>
      <c r="B30" s="37">
        <f>SUM(B24:B29)</f>
        <v>0.13800000000000001</v>
      </c>
      <c r="C30" s="48" t="s">
        <v>43</v>
      </c>
      <c r="D30" s="49">
        <f>SUM(D24:D29)</f>
        <v>0</v>
      </c>
      <c r="E30" s="49">
        <f>ROUND((D30/12),2)</f>
        <v>0</v>
      </c>
      <c r="F30" s="42"/>
    </row>
    <row r="32" spans="1:8" ht="18" x14ac:dyDescent="0.2">
      <c r="A32" s="269" t="s">
        <v>124</v>
      </c>
      <c r="B32" s="269"/>
      <c r="C32" s="269"/>
      <c r="D32" s="269"/>
      <c r="E32" s="269"/>
      <c r="F32" s="269"/>
    </row>
    <row r="33" spans="1:7" ht="5.0999999999999996" customHeight="1" x14ac:dyDescent="0.2">
      <c r="A33" s="29"/>
      <c r="B33" s="29"/>
      <c r="C33" s="29"/>
      <c r="D33" s="50"/>
    </row>
    <row r="34" spans="1:7" ht="15" x14ac:dyDescent="0.25">
      <c r="A34" s="51"/>
      <c r="B34" s="33" t="s">
        <v>35</v>
      </c>
      <c r="C34" s="33"/>
      <c r="D34" s="52" t="s">
        <v>36</v>
      </c>
      <c r="E34" s="52" t="s">
        <v>37</v>
      </c>
    </row>
    <row r="35" spans="1:7" ht="15" x14ac:dyDescent="0.25">
      <c r="A35" s="36" t="s">
        <v>125</v>
      </c>
      <c r="B35" s="51">
        <v>0.14000000000000001</v>
      </c>
      <c r="C35" s="51"/>
      <c r="D35" s="53">
        <f>ROUND((B35*$B$19),2)</f>
        <v>0</v>
      </c>
      <c r="E35" s="53">
        <f>ROUND((D35/12),2)</f>
        <v>0</v>
      </c>
      <c r="F35" s="42"/>
    </row>
    <row r="36" spans="1:7" ht="14.25" x14ac:dyDescent="0.2">
      <c r="A36" s="51"/>
      <c r="B36" s="51"/>
      <c r="C36" s="51"/>
      <c r="D36" s="51"/>
      <c r="E36" s="51"/>
    </row>
    <row r="37" spans="1:7" ht="18" x14ac:dyDescent="0.25">
      <c r="A37" s="270" t="s">
        <v>44</v>
      </c>
      <c r="B37" s="270"/>
      <c r="C37" s="270"/>
      <c r="D37" s="270"/>
      <c r="E37" s="270"/>
      <c r="F37" s="270"/>
      <c r="G37" s="54"/>
    </row>
    <row r="38" spans="1:7" ht="5.0999999999999996" customHeight="1" x14ac:dyDescent="0.2">
      <c r="A38" s="55"/>
      <c r="B38" s="56"/>
      <c r="C38" s="56"/>
      <c r="D38" s="56"/>
      <c r="E38" s="56"/>
      <c r="F38" s="56"/>
    </row>
    <row r="39" spans="1:7" ht="15" x14ac:dyDescent="0.25">
      <c r="A39" s="36" t="s">
        <v>45</v>
      </c>
      <c r="B39" s="33" t="s">
        <v>35</v>
      </c>
      <c r="C39" s="57"/>
      <c r="D39" s="58" t="s">
        <v>36</v>
      </c>
      <c r="E39" s="58" t="s">
        <v>37</v>
      </c>
      <c r="F39" s="51"/>
    </row>
    <row r="40" spans="1:7" ht="7.5" customHeight="1" x14ac:dyDescent="0.25">
      <c r="A40" s="36"/>
      <c r="B40" s="59"/>
      <c r="C40" s="51"/>
      <c r="D40" s="60"/>
      <c r="E40" s="60"/>
      <c r="F40" s="51"/>
    </row>
    <row r="41" spans="1:7" ht="15" x14ac:dyDescent="0.25">
      <c r="A41" s="132" t="s">
        <v>46</v>
      </c>
      <c r="B41" s="61"/>
      <c r="C41" s="51"/>
      <c r="D41" s="62"/>
      <c r="E41" s="62"/>
      <c r="F41" s="51"/>
    </row>
    <row r="42" spans="1:7" ht="15" x14ac:dyDescent="0.25">
      <c r="A42" s="133" t="s">
        <v>47</v>
      </c>
      <c r="B42" s="61">
        <v>6.7500000000000004E-2</v>
      </c>
      <c r="C42" s="51"/>
      <c r="D42" s="63">
        <f>ROUND(($B$19*B42),2)</f>
        <v>0</v>
      </c>
      <c r="E42" s="63">
        <f>ROUND((D42/12),2)</f>
        <v>0</v>
      </c>
      <c r="F42" s="51"/>
    </row>
    <row r="43" spans="1:7" ht="15" x14ac:dyDescent="0.25">
      <c r="A43" s="133" t="s">
        <v>48</v>
      </c>
      <c r="B43" s="61">
        <v>0.13300000000000001</v>
      </c>
      <c r="C43" s="51"/>
      <c r="D43" s="63">
        <f>ROUND(($B$19*B43),2)</f>
        <v>0</v>
      </c>
      <c r="E43" s="63">
        <f>ROUND((D43/12),2)</f>
        <v>0</v>
      </c>
      <c r="F43" s="51"/>
    </row>
    <row r="44" spans="1:7" ht="15" x14ac:dyDescent="0.25">
      <c r="A44" s="133" t="s">
        <v>49</v>
      </c>
      <c r="B44" s="61">
        <v>0.10349999999999999</v>
      </c>
      <c r="C44" s="51"/>
      <c r="D44" s="63">
        <f>ROUND(($B$19*B44),2)</f>
        <v>0</v>
      </c>
      <c r="E44" s="63">
        <f>ROUND((D44/12),2)</f>
        <v>0</v>
      </c>
      <c r="F44" s="51"/>
    </row>
    <row r="45" spans="1:7" ht="15" x14ac:dyDescent="0.25">
      <c r="A45" s="133" t="s">
        <v>50</v>
      </c>
      <c r="B45" s="61">
        <v>0.1565</v>
      </c>
      <c r="C45" s="51"/>
      <c r="D45" s="63">
        <f>ROUND(($B$19*B45),2)</f>
        <v>0</v>
      </c>
      <c r="E45" s="63">
        <f>ROUND((D45/12),2)</f>
        <v>0</v>
      </c>
      <c r="F45" s="51"/>
    </row>
    <row r="46" spans="1:7" ht="14.25" x14ac:dyDescent="0.2">
      <c r="A46" s="64"/>
      <c r="B46" s="61"/>
      <c r="C46" s="51"/>
      <c r="D46" s="65"/>
      <c r="E46" s="65"/>
      <c r="F46" s="51"/>
    </row>
    <row r="47" spans="1:7" ht="15" x14ac:dyDescent="0.25">
      <c r="A47" s="132" t="s">
        <v>98</v>
      </c>
      <c r="B47" s="61"/>
      <c r="C47" s="51"/>
      <c r="D47" s="62"/>
      <c r="E47" s="62"/>
      <c r="F47" s="51"/>
    </row>
    <row r="48" spans="1:7" ht="15" x14ac:dyDescent="0.25">
      <c r="A48" s="133" t="s">
        <v>51</v>
      </c>
      <c r="B48" s="61">
        <v>3.2500000000000001E-2</v>
      </c>
      <c r="C48" s="51"/>
      <c r="D48" s="63">
        <f>ROUND(($B$19*B48),2)</f>
        <v>0</v>
      </c>
      <c r="E48" s="63">
        <f>ROUND((D48/12),2)</f>
        <v>0</v>
      </c>
      <c r="F48" s="51"/>
    </row>
    <row r="49" spans="1:7" ht="15" x14ac:dyDescent="0.25">
      <c r="A49" s="133" t="s">
        <v>52</v>
      </c>
      <c r="B49" s="61">
        <v>7.0999999999999994E-2</v>
      </c>
      <c r="C49" s="51"/>
      <c r="D49" s="63">
        <f>ROUND(($B$19*B49),2)</f>
        <v>0</v>
      </c>
      <c r="E49" s="63">
        <f>ROUND((D49/12),2)</f>
        <v>0</v>
      </c>
      <c r="F49" s="51"/>
    </row>
    <row r="50" spans="1:7" ht="15" x14ac:dyDescent="0.25">
      <c r="A50" s="133" t="s">
        <v>53</v>
      </c>
      <c r="B50" s="61">
        <v>5.45E-2</v>
      </c>
      <c r="C50" s="51"/>
      <c r="D50" s="63">
        <f>ROUND(($B$19*B50),2)</f>
        <v>0</v>
      </c>
      <c r="E50" s="63">
        <f>ROUND((D50/12),2)</f>
        <v>0</v>
      </c>
      <c r="F50" s="51"/>
    </row>
    <row r="51" spans="1:7" ht="15" x14ac:dyDescent="0.25">
      <c r="A51" s="133" t="s">
        <v>54</v>
      </c>
      <c r="B51" s="61">
        <v>9.6500000000000002E-2</v>
      </c>
      <c r="C51" s="51"/>
      <c r="D51" s="63">
        <f>ROUND(($B$19*B51),2)</f>
        <v>0</v>
      </c>
      <c r="E51" s="63">
        <f>ROUND((D51/12),2)</f>
        <v>0</v>
      </c>
      <c r="F51" s="51"/>
    </row>
    <row r="52" spans="1:7" ht="18.75" customHeight="1" x14ac:dyDescent="0.25">
      <c r="A52" s="133"/>
      <c r="B52" s="61"/>
      <c r="C52" s="51"/>
      <c r="D52" s="66"/>
      <c r="E52" s="66"/>
      <c r="F52" s="51"/>
    </row>
    <row r="53" spans="1:7" x14ac:dyDescent="0.2">
      <c r="A53" s="34"/>
      <c r="B53" s="67"/>
    </row>
    <row r="54" spans="1:7" ht="18" x14ac:dyDescent="0.25">
      <c r="A54" s="271" t="s">
        <v>131</v>
      </c>
      <c r="B54" s="271"/>
      <c r="C54" s="271"/>
      <c r="D54" s="271"/>
      <c r="E54" s="271"/>
      <c r="F54" s="271"/>
      <c r="G54" s="54"/>
    </row>
    <row r="55" spans="1:7" x14ac:dyDescent="0.2">
      <c r="A55" s="68"/>
    </row>
    <row r="56" spans="1:7" ht="18" customHeight="1" x14ac:dyDescent="0.3">
      <c r="A56" s="112" t="s">
        <v>55</v>
      </c>
      <c r="B56" s="122" t="s">
        <v>36</v>
      </c>
      <c r="C56" s="273" t="s">
        <v>37</v>
      </c>
      <c r="D56" s="274"/>
    </row>
    <row r="57" spans="1:7" ht="15.75" customHeight="1" x14ac:dyDescent="0.25">
      <c r="A57" s="131" t="s">
        <v>56</v>
      </c>
      <c r="B57" s="69">
        <f>SUM(C57*12)</f>
        <v>351.48</v>
      </c>
      <c r="C57" s="272">
        <v>29.29</v>
      </c>
      <c r="D57" s="272"/>
    </row>
    <row r="58" spans="1:7" ht="14.25" customHeight="1" x14ac:dyDescent="0.25">
      <c r="A58" s="131" t="s">
        <v>57</v>
      </c>
      <c r="B58" s="69">
        <f>SUM(C58*12)</f>
        <v>783.72</v>
      </c>
      <c r="C58" s="272">
        <v>65.31</v>
      </c>
      <c r="D58" s="272"/>
    </row>
    <row r="59" spans="1:7" ht="15" x14ac:dyDescent="0.25">
      <c r="A59" s="131" t="s">
        <v>58</v>
      </c>
      <c r="B59" s="69">
        <f>SUM(C59*12)</f>
        <v>751.31999999999994</v>
      </c>
      <c r="C59" s="272">
        <v>62.61</v>
      </c>
      <c r="D59" s="272"/>
    </row>
    <row r="60" spans="1:7" ht="15" x14ac:dyDescent="0.25">
      <c r="A60" s="131" t="s">
        <v>59</v>
      </c>
      <c r="B60" s="69">
        <f>SUM(C60*12)</f>
        <v>1205.52</v>
      </c>
      <c r="C60" s="272">
        <v>100.46</v>
      </c>
      <c r="D60" s="272"/>
    </row>
    <row r="61" spans="1:7" ht="14.25" x14ac:dyDescent="0.2">
      <c r="A61" s="51"/>
      <c r="B61" s="113"/>
    </row>
    <row r="62" spans="1:7" ht="21" customHeight="1" x14ac:dyDescent="0.25">
      <c r="A62" s="114" t="s">
        <v>60</v>
      </c>
      <c r="B62" s="122" t="s">
        <v>36</v>
      </c>
      <c r="C62" s="273" t="s">
        <v>37</v>
      </c>
      <c r="D62" s="274"/>
    </row>
    <row r="63" spans="1:7" ht="15" x14ac:dyDescent="0.25">
      <c r="A63" s="131" t="s">
        <v>56</v>
      </c>
      <c r="B63" s="69">
        <f>SUM(C63*12)</f>
        <v>87.36</v>
      </c>
      <c r="C63" s="275">
        <v>7.28</v>
      </c>
      <c r="D63" s="276"/>
    </row>
    <row r="64" spans="1:7" ht="15" x14ac:dyDescent="0.25">
      <c r="A64" s="131" t="s">
        <v>57</v>
      </c>
      <c r="B64" s="69">
        <f>SUM(C64*12)</f>
        <v>174.35999999999999</v>
      </c>
      <c r="C64" s="275">
        <v>14.53</v>
      </c>
      <c r="D64" s="276"/>
    </row>
    <row r="65" spans="1:11" ht="15" x14ac:dyDescent="0.25">
      <c r="A65" s="131" t="s">
        <v>58</v>
      </c>
      <c r="B65" s="69">
        <f>SUM(C65*12)</f>
        <v>165.84</v>
      </c>
      <c r="C65" s="275">
        <v>13.82</v>
      </c>
      <c r="D65" s="276"/>
    </row>
    <row r="66" spans="1:11" ht="15" x14ac:dyDescent="0.25">
      <c r="A66" s="131" t="s">
        <v>59</v>
      </c>
      <c r="B66" s="69">
        <f>SUM(C66*12)</f>
        <v>260.76</v>
      </c>
      <c r="C66" s="275">
        <v>21.73</v>
      </c>
      <c r="D66" s="276"/>
    </row>
    <row r="67" spans="1:11" x14ac:dyDescent="0.2">
      <c r="A67" s="70"/>
      <c r="B67" s="71"/>
    </row>
    <row r="68" spans="1:11" ht="13.5" thickBot="1" x14ac:dyDescent="0.25"/>
    <row r="69" spans="1:11" x14ac:dyDescent="0.2">
      <c r="A69" s="72" t="s">
        <v>61</v>
      </c>
      <c r="B69" s="73"/>
    </row>
    <row r="70" spans="1:11" ht="5.0999999999999996" customHeight="1" x14ac:dyDescent="0.2">
      <c r="A70" s="74"/>
      <c r="B70" s="75"/>
    </row>
    <row r="71" spans="1:11" x14ac:dyDescent="0.2">
      <c r="A71" s="74" t="s">
        <v>130</v>
      </c>
      <c r="B71" s="76">
        <v>22977000</v>
      </c>
      <c r="E71" s="77"/>
      <c r="H71" s="78"/>
    </row>
    <row r="72" spans="1:11" ht="5.0999999999999996" customHeight="1" x14ac:dyDescent="0.2">
      <c r="A72" s="74"/>
      <c r="B72" s="75"/>
      <c r="K72" s="78"/>
    </row>
    <row r="73" spans="1:11" x14ac:dyDescent="0.2">
      <c r="A73" s="74" t="s">
        <v>129</v>
      </c>
      <c r="B73" s="76">
        <v>1455183</v>
      </c>
      <c r="E73" s="77"/>
    </row>
    <row r="74" spans="1:11" ht="5.0999999999999996" customHeight="1" x14ac:dyDescent="0.2">
      <c r="A74" s="74"/>
      <c r="B74" s="75"/>
      <c r="H74" s="78"/>
    </row>
    <row r="75" spans="1:11" x14ac:dyDescent="0.2">
      <c r="A75" s="74" t="s">
        <v>128</v>
      </c>
      <c r="B75" s="76">
        <v>80297</v>
      </c>
      <c r="D75" s="77"/>
      <c r="E75" s="77"/>
      <c r="F75" s="79"/>
    </row>
    <row r="76" spans="1:11" ht="5.0999999999999996" customHeight="1" x14ac:dyDescent="0.2">
      <c r="A76" s="74"/>
      <c r="B76" s="75"/>
    </row>
    <row r="77" spans="1:11" ht="13.5" thickBot="1" x14ac:dyDescent="0.25">
      <c r="A77" s="80" t="s">
        <v>62</v>
      </c>
      <c r="B77" s="81">
        <f>B75*2</f>
        <v>160594</v>
      </c>
      <c r="E77" s="77"/>
    </row>
    <row r="78" spans="1:11" s="20" customFormat="1" x14ac:dyDescent="0.2">
      <c r="A78" s="82"/>
      <c r="B78" s="83"/>
      <c r="C78" s="83"/>
      <c r="D78" s="83"/>
      <c r="E78" s="83"/>
      <c r="F78" s="83"/>
    </row>
    <row r="79" spans="1:11" s="20" customFormat="1" ht="5.45" customHeight="1" thickBot="1" x14ac:dyDescent="0.25">
      <c r="A79" s="83"/>
      <c r="B79" s="83"/>
      <c r="C79" s="83"/>
      <c r="D79" s="83"/>
      <c r="E79" s="111"/>
      <c r="F79" s="83"/>
    </row>
    <row r="80" spans="1:11" s="20" customFormat="1" hidden="1" x14ac:dyDescent="0.2">
      <c r="A80" s="83"/>
      <c r="B80" s="83"/>
      <c r="C80" s="83"/>
      <c r="D80" s="83"/>
      <c r="E80" s="83"/>
      <c r="F80" s="83"/>
    </row>
    <row r="81" spans="1:8" s="20" customFormat="1" hidden="1" x14ac:dyDescent="0.2">
      <c r="A81" s="83"/>
      <c r="B81" s="84"/>
      <c r="C81" s="83"/>
      <c r="D81" s="83"/>
      <c r="E81" s="83"/>
      <c r="F81" s="83"/>
    </row>
    <row r="82" spans="1:8" s="20" customFormat="1" ht="18" hidden="1" x14ac:dyDescent="0.25">
      <c r="A82" s="85" t="s">
        <v>63</v>
      </c>
      <c r="B82" s="84"/>
      <c r="C82" s="83"/>
      <c r="D82" s="83"/>
      <c r="E82" s="83"/>
      <c r="F82" s="83"/>
      <c r="H82" s="78"/>
    </row>
    <row r="83" spans="1:8" s="20" customFormat="1" hidden="1" x14ac:dyDescent="0.2">
      <c r="A83" s="86" t="s">
        <v>64</v>
      </c>
      <c r="B83" s="83"/>
      <c r="C83" s="83"/>
      <c r="D83" s="83"/>
      <c r="E83" s="87"/>
      <c r="F83" s="83"/>
    </row>
    <row r="84" spans="1:8" s="20" customFormat="1" hidden="1" x14ac:dyDescent="0.2">
      <c r="A84" s="88" t="s">
        <v>65</v>
      </c>
      <c r="B84" s="83"/>
      <c r="C84" s="83"/>
      <c r="D84" s="83"/>
      <c r="E84" s="89"/>
      <c r="F84" s="83"/>
    </row>
    <row r="85" spans="1:8" s="20" customFormat="1" hidden="1" x14ac:dyDescent="0.2">
      <c r="A85" s="88" t="s">
        <v>66</v>
      </c>
      <c r="B85" s="83"/>
      <c r="C85" s="83"/>
      <c r="D85" s="83"/>
      <c r="E85" s="89"/>
      <c r="F85" s="83"/>
    </row>
    <row r="86" spans="1:8" s="20" customFormat="1" hidden="1" x14ac:dyDescent="0.2">
      <c r="A86" s="88" t="s">
        <v>67</v>
      </c>
      <c r="B86" s="83"/>
      <c r="C86" s="83"/>
      <c r="D86" s="83"/>
      <c r="E86" s="89"/>
      <c r="F86" s="83"/>
    </row>
    <row r="87" spans="1:8" s="20" customFormat="1" hidden="1" x14ac:dyDescent="0.2">
      <c r="A87" s="83"/>
      <c r="B87" s="83" t="s">
        <v>68</v>
      </c>
      <c r="C87" s="83"/>
      <c r="D87" s="83"/>
      <c r="E87" s="89"/>
      <c r="F87" s="83"/>
    </row>
    <row r="88" spans="1:8" s="20" customFormat="1" hidden="1" x14ac:dyDescent="0.2">
      <c r="A88" s="83"/>
      <c r="B88" s="83" t="s">
        <v>69</v>
      </c>
      <c r="C88" s="83"/>
      <c r="D88" s="83"/>
      <c r="E88" s="89"/>
      <c r="F88" s="83"/>
    </row>
    <row r="89" spans="1:8" s="20" customFormat="1" hidden="1" x14ac:dyDescent="0.2">
      <c r="A89" s="88" t="s">
        <v>70</v>
      </c>
      <c r="B89" s="83"/>
      <c r="C89" s="83"/>
      <c r="D89" s="83"/>
      <c r="E89" s="89">
        <f>SUM(E84:E88)</f>
        <v>0</v>
      </c>
      <c r="F89" s="83"/>
    </row>
    <row r="90" spans="1:8" s="20" customFormat="1" hidden="1" x14ac:dyDescent="0.2">
      <c r="A90" s="83"/>
      <c r="B90" s="83"/>
      <c r="C90" s="83"/>
      <c r="D90" s="83"/>
      <c r="E90" s="83"/>
      <c r="F90" s="83"/>
    </row>
    <row r="91" spans="1:8" s="20" customFormat="1" hidden="1" x14ac:dyDescent="0.2">
      <c r="A91" s="86" t="s">
        <v>71</v>
      </c>
      <c r="B91" s="83"/>
      <c r="C91" s="83"/>
      <c r="D91" s="83"/>
      <c r="E91" s="83"/>
      <c r="F91" s="84"/>
    </row>
    <row r="92" spans="1:8" s="20" customFormat="1" hidden="1" x14ac:dyDescent="0.2">
      <c r="A92" s="88" t="s">
        <v>65</v>
      </c>
      <c r="B92" s="83"/>
      <c r="C92" s="83"/>
      <c r="D92" s="83"/>
      <c r="E92" s="89"/>
      <c r="F92" s="83"/>
    </row>
    <row r="93" spans="1:8" s="20" customFormat="1" hidden="1" x14ac:dyDescent="0.2">
      <c r="A93" s="88" t="s">
        <v>66</v>
      </c>
      <c r="B93" s="83"/>
      <c r="C93" s="83"/>
      <c r="D93" s="83"/>
      <c r="E93" s="89"/>
      <c r="F93" s="83"/>
    </row>
    <row r="94" spans="1:8" s="20" customFormat="1" hidden="1" x14ac:dyDescent="0.2">
      <c r="A94" s="88" t="s">
        <v>67</v>
      </c>
      <c r="B94" s="83"/>
      <c r="C94" s="83"/>
      <c r="D94" s="83"/>
      <c r="E94" s="89"/>
      <c r="F94" s="83"/>
    </row>
    <row r="95" spans="1:8" s="20" customFormat="1" hidden="1" x14ac:dyDescent="0.2">
      <c r="A95" s="83"/>
      <c r="B95" s="83" t="s">
        <v>72</v>
      </c>
      <c r="C95" s="83"/>
      <c r="D95" s="83"/>
      <c r="E95" s="89"/>
      <c r="F95" s="83"/>
    </row>
    <row r="96" spans="1:8" s="20" customFormat="1" hidden="1" x14ac:dyDescent="0.2">
      <c r="A96" s="83"/>
      <c r="B96" s="83" t="s">
        <v>69</v>
      </c>
      <c r="C96" s="83"/>
      <c r="D96" s="83"/>
      <c r="E96" s="89"/>
      <c r="F96" s="83"/>
    </row>
    <row r="97" spans="1:6" s="20" customFormat="1" hidden="1" x14ac:dyDescent="0.2">
      <c r="A97" s="88" t="s">
        <v>73</v>
      </c>
      <c r="B97" s="83"/>
      <c r="C97" s="83"/>
      <c r="D97" s="83"/>
      <c r="E97" s="89">
        <f>SUM(E92:E96)</f>
        <v>0</v>
      </c>
      <c r="F97" s="83"/>
    </row>
    <row r="98" spans="1:6" s="20" customFormat="1" hidden="1" x14ac:dyDescent="0.2">
      <c r="A98" s="83"/>
      <c r="B98" s="83"/>
      <c r="C98" s="83"/>
      <c r="D98" s="83"/>
      <c r="E98" s="83"/>
      <c r="F98" s="83"/>
    </row>
    <row r="99" spans="1:6" s="20" customFormat="1" hidden="1" x14ac:dyDescent="0.2">
      <c r="A99" s="90" t="s">
        <v>74</v>
      </c>
      <c r="B99" s="83"/>
      <c r="C99" s="83"/>
      <c r="D99" s="83"/>
      <c r="E99" s="83"/>
      <c r="F99" s="83"/>
    </row>
    <row r="100" spans="1:6" s="20" customFormat="1" hidden="1" x14ac:dyDescent="0.2">
      <c r="A100" s="88" t="s">
        <v>65</v>
      </c>
      <c r="B100" s="83"/>
      <c r="C100" s="83"/>
      <c r="D100" s="83"/>
      <c r="E100" s="89"/>
      <c r="F100" s="83"/>
    </row>
    <row r="101" spans="1:6" s="20" customFormat="1" hidden="1" x14ac:dyDescent="0.2">
      <c r="A101" s="88" t="s">
        <v>66</v>
      </c>
      <c r="B101" s="83"/>
      <c r="C101" s="83"/>
      <c r="D101" s="83"/>
      <c r="E101" s="89"/>
      <c r="F101" s="83"/>
    </row>
    <row r="102" spans="1:6" s="20" customFormat="1" hidden="1" x14ac:dyDescent="0.2">
      <c r="A102" s="88" t="s">
        <v>75</v>
      </c>
      <c r="B102" s="83"/>
      <c r="C102" s="83"/>
      <c r="D102" s="83"/>
      <c r="E102" s="89"/>
      <c r="F102" s="83"/>
    </row>
    <row r="103" spans="1:6" s="20" customFormat="1" hidden="1" x14ac:dyDescent="0.2">
      <c r="A103" s="88" t="s">
        <v>76</v>
      </c>
      <c r="B103" s="83"/>
      <c r="C103" s="83"/>
      <c r="D103" s="83"/>
      <c r="E103" s="89">
        <f>SUM(E100:E102)</f>
        <v>0</v>
      </c>
      <c r="F103" s="83"/>
    </row>
    <row r="104" spans="1:6" ht="13.5" thickTop="1" x14ac:dyDescent="0.2">
      <c r="A104" s="110"/>
      <c r="B104" s="110"/>
      <c r="C104" s="110"/>
      <c r="D104" s="110"/>
      <c r="E104" s="109"/>
      <c r="F104" s="110"/>
    </row>
    <row r="105" spans="1:6" s="20" customFormat="1" ht="25.5" customHeight="1" x14ac:dyDescent="0.2">
      <c r="A105" s="265" t="s">
        <v>104</v>
      </c>
      <c r="B105" s="265"/>
      <c r="C105" s="265"/>
      <c r="D105" s="265"/>
      <c r="E105" s="265"/>
      <c r="F105" s="265"/>
    </row>
    <row r="106" spans="1:6" s="20" customFormat="1" ht="13.5" customHeight="1" x14ac:dyDescent="0.2">
      <c r="A106" s="115"/>
      <c r="B106" s="115"/>
      <c r="C106" s="115"/>
      <c r="D106" s="115"/>
      <c r="E106" s="115"/>
      <c r="F106" s="115"/>
    </row>
    <row r="107" spans="1:6" s="20" customFormat="1" ht="27" customHeight="1" x14ac:dyDescent="0.25">
      <c r="A107" s="116" t="s">
        <v>109</v>
      </c>
      <c r="B107" s="125">
        <f>SUM(B19)</f>
        <v>0</v>
      </c>
      <c r="C107" s="83"/>
      <c r="D107" s="83"/>
      <c r="E107" s="89"/>
      <c r="F107" s="83"/>
    </row>
    <row r="108" spans="1:6" s="20" customFormat="1" ht="14.25" x14ac:dyDescent="0.2">
      <c r="A108" s="117"/>
      <c r="B108" s="118"/>
      <c r="C108" s="83"/>
      <c r="D108" s="83"/>
      <c r="E108" s="89"/>
      <c r="F108" s="83"/>
    </row>
    <row r="109" spans="1:6" s="20" customFormat="1" ht="15" customHeight="1" x14ac:dyDescent="0.25">
      <c r="A109" s="263" t="s">
        <v>103</v>
      </c>
      <c r="B109" s="263"/>
      <c r="C109" s="83"/>
      <c r="D109" s="83"/>
      <c r="E109" s="89"/>
      <c r="F109" s="83"/>
    </row>
    <row r="110" spans="1:6" s="20" customFormat="1" ht="30.75" customHeight="1" x14ac:dyDescent="0.25">
      <c r="A110" s="117" t="s">
        <v>105</v>
      </c>
      <c r="B110" s="127">
        <v>0</v>
      </c>
      <c r="C110" s="261" t="s">
        <v>113</v>
      </c>
      <c r="D110" s="262"/>
      <c r="E110" s="262"/>
      <c r="F110" s="262"/>
    </row>
    <row r="111" spans="1:6" s="20" customFormat="1" ht="28.5" customHeight="1" x14ac:dyDescent="0.25">
      <c r="A111" s="117" t="s">
        <v>106</v>
      </c>
      <c r="B111" s="127">
        <v>0</v>
      </c>
      <c r="C111" s="261"/>
      <c r="D111" s="262"/>
      <c r="E111" s="262"/>
      <c r="F111" s="262"/>
    </row>
    <row r="112" spans="1:6" s="20" customFormat="1" ht="28.5" customHeight="1" x14ac:dyDescent="0.25">
      <c r="A112" s="117" t="s">
        <v>107</v>
      </c>
      <c r="B112" s="127">
        <v>0</v>
      </c>
      <c r="C112" s="261"/>
      <c r="D112" s="262"/>
      <c r="E112" s="262"/>
      <c r="F112" s="262"/>
    </row>
    <row r="113" spans="1:6" s="20" customFormat="1" ht="44.25" customHeight="1" x14ac:dyDescent="0.25">
      <c r="A113" s="117" t="s">
        <v>108</v>
      </c>
      <c r="B113" s="127">
        <v>0</v>
      </c>
      <c r="C113" s="261" t="s">
        <v>114</v>
      </c>
      <c r="D113" s="262"/>
      <c r="E113" s="262"/>
      <c r="F113" s="262"/>
    </row>
    <row r="114" spans="1:6" s="20" customFormat="1" ht="18" x14ac:dyDescent="0.25">
      <c r="A114" s="116" t="s">
        <v>110</v>
      </c>
      <c r="B114" s="124">
        <f>SUM(B110:B113)</f>
        <v>0</v>
      </c>
      <c r="C114" s="83"/>
      <c r="D114" s="83"/>
      <c r="E114" s="83"/>
      <c r="F114" s="83"/>
    </row>
    <row r="115" spans="1:6" s="20" customFormat="1" ht="14.25" x14ac:dyDescent="0.2">
      <c r="A115" s="119"/>
      <c r="B115" s="119"/>
      <c r="C115" s="83"/>
      <c r="D115" s="83"/>
      <c r="E115" s="89"/>
      <c r="F115" s="83"/>
    </row>
    <row r="116" spans="1:6" s="20" customFormat="1" ht="23.25" customHeight="1" x14ac:dyDescent="0.25">
      <c r="A116" s="116" t="s">
        <v>101</v>
      </c>
      <c r="B116" s="126">
        <f>SUM(B107-B114)</f>
        <v>0</v>
      </c>
      <c r="C116" s="83"/>
      <c r="D116" s="83"/>
      <c r="E116" s="89"/>
      <c r="F116" s="83"/>
    </row>
    <row r="117" spans="1:6" s="20" customFormat="1" ht="15" x14ac:dyDescent="0.2">
      <c r="A117" s="120"/>
      <c r="B117" s="121"/>
      <c r="C117" s="83"/>
      <c r="D117" s="83"/>
      <c r="E117" s="89"/>
      <c r="F117" s="83"/>
    </row>
    <row r="118" spans="1:6" s="20" customFormat="1" x14ac:dyDescent="0.2">
      <c r="A118" s="88"/>
      <c r="B118" s="83"/>
      <c r="C118" s="83"/>
      <c r="D118" s="83"/>
      <c r="E118" s="89"/>
      <c r="F118" s="83"/>
    </row>
    <row r="119" spans="1:6" s="20" customFormat="1" x14ac:dyDescent="0.2">
      <c r="A119" s="88"/>
      <c r="B119" s="83"/>
      <c r="C119" s="83"/>
      <c r="D119" s="83"/>
      <c r="E119" s="89"/>
      <c r="F119" s="83"/>
    </row>
    <row r="120" spans="1:6" s="20" customFormat="1" x14ac:dyDescent="0.2">
      <c r="A120" s="88"/>
      <c r="B120" s="83"/>
      <c r="C120" s="83"/>
      <c r="D120" s="83"/>
      <c r="E120" s="89"/>
      <c r="F120" s="83"/>
    </row>
    <row r="121" spans="1:6" s="20" customFormat="1" x14ac:dyDescent="0.2">
      <c r="A121" s="88"/>
      <c r="B121" s="83"/>
      <c r="C121" s="83"/>
      <c r="D121" s="83"/>
      <c r="E121" s="89"/>
      <c r="F121" s="83"/>
    </row>
    <row r="122" spans="1:6" s="20" customFormat="1" x14ac:dyDescent="0.2">
      <c r="A122" s="83"/>
      <c r="B122" s="83"/>
      <c r="C122" s="83"/>
      <c r="D122" s="83"/>
      <c r="E122" s="83"/>
      <c r="F122" s="83"/>
    </row>
    <row r="123" spans="1:6" s="20" customFormat="1" x14ac:dyDescent="0.2"/>
    <row r="124" spans="1:6" s="20" customFormat="1" x14ac:dyDescent="0.2"/>
    <row r="125" spans="1:6" s="20" customFormat="1" x14ac:dyDescent="0.2"/>
    <row r="126" spans="1:6" s="20" customFormat="1" x14ac:dyDescent="0.2"/>
    <row r="127" spans="1:6" s="20" customFormat="1" x14ac:dyDescent="0.2"/>
    <row r="128" spans="1:6" s="20" customFormat="1" x14ac:dyDescent="0.2"/>
    <row r="129" s="20" customFormat="1" x14ac:dyDescent="0.2"/>
    <row r="130" s="20" customFormat="1" x14ac:dyDescent="0.2"/>
    <row r="131" s="20" customFormat="1" x14ac:dyDescent="0.2"/>
    <row r="132" s="20" customFormat="1" x14ac:dyDescent="0.2"/>
    <row r="133" s="20" customFormat="1" x14ac:dyDescent="0.2"/>
    <row r="134" s="20" customFormat="1" x14ac:dyDescent="0.2"/>
    <row r="135" s="20" customFormat="1" x14ac:dyDescent="0.2"/>
    <row r="136" s="20" customFormat="1" x14ac:dyDescent="0.2"/>
    <row r="137" s="20" customFormat="1" x14ac:dyDescent="0.2"/>
    <row r="138" s="20" customFormat="1" x14ac:dyDescent="0.2"/>
    <row r="139" s="20" customFormat="1" x14ac:dyDescent="0.2"/>
    <row r="140" s="20" customFormat="1" x14ac:dyDescent="0.2"/>
    <row r="141" s="20" customFormat="1" x14ac:dyDescent="0.2"/>
    <row r="142" s="20" customFormat="1" x14ac:dyDescent="0.2"/>
    <row r="143" s="20" customFormat="1" x14ac:dyDescent="0.2"/>
    <row r="144" s="20" customFormat="1" x14ac:dyDescent="0.2"/>
    <row r="145" s="20" customFormat="1" x14ac:dyDescent="0.2"/>
    <row r="146" s="20" customFormat="1" x14ac:dyDescent="0.2"/>
    <row r="147" s="20" customFormat="1" x14ac:dyDescent="0.2"/>
    <row r="148" s="20" customFormat="1" x14ac:dyDescent="0.2"/>
    <row r="149" s="20" customFormat="1" x14ac:dyDescent="0.2"/>
    <row r="150" s="20" customFormat="1" x14ac:dyDescent="0.2"/>
    <row r="151" s="20" customFormat="1" x14ac:dyDescent="0.2"/>
    <row r="152" s="20" customFormat="1" x14ac:dyDescent="0.2"/>
    <row r="153" s="20" customFormat="1" x14ac:dyDescent="0.2"/>
    <row r="154" s="20" customFormat="1" x14ac:dyDescent="0.2"/>
    <row r="155" s="20" customFormat="1" x14ac:dyDescent="0.2"/>
    <row r="156" s="20" customFormat="1" x14ac:dyDescent="0.2"/>
    <row r="157" s="20" customFormat="1" x14ac:dyDescent="0.2"/>
    <row r="158" s="20" customFormat="1" x14ac:dyDescent="0.2"/>
    <row r="159" s="20" customFormat="1" x14ac:dyDescent="0.2"/>
    <row r="160" s="20" customFormat="1" x14ac:dyDescent="0.2"/>
    <row r="161" s="20" customFormat="1" x14ac:dyDescent="0.2"/>
    <row r="162" s="20" customFormat="1" x14ac:dyDescent="0.2"/>
    <row r="163" s="20" customFormat="1" x14ac:dyDescent="0.2"/>
    <row r="164" s="20" customFormat="1" x14ac:dyDescent="0.2"/>
    <row r="165" s="20" customFormat="1" x14ac:dyDescent="0.2"/>
    <row r="166" s="20" customFormat="1" x14ac:dyDescent="0.2"/>
    <row r="167" s="20" customFormat="1" x14ac:dyDescent="0.2"/>
    <row r="168" s="20" customFormat="1" x14ac:dyDescent="0.2"/>
    <row r="169" s="20" customFormat="1" x14ac:dyDescent="0.2"/>
    <row r="170" s="20" customFormat="1" x14ac:dyDescent="0.2"/>
    <row r="171" s="20" customFormat="1" x14ac:dyDescent="0.2"/>
    <row r="172" s="20" customFormat="1" x14ac:dyDescent="0.2"/>
    <row r="173" s="20" customFormat="1" x14ac:dyDescent="0.2"/>
    <row r="174" s="20" customFormat="1" x14ac:dyDescent="0.2"/>
    <row r="175" s="20" customFormat="1" x14ac:dyDescent="0.2"/>
    <row r="176" s="20" customFormat="1" x14ac:dyDescent="0.2"/>
    <row r="177" s="20" customFormat="1" x14ac:dyDescent="0.2"/>
    <row r="178" s="20" customFormat="1" x14ac:dyDescent="0.2"/>
    <row r="179" s="20" customFormat="1" x14ac:dyDescent="0.2"/>
    <row r="180" s="20" customFormat="1" x14ac:dyDescent="0.2"/>
    <row r="181" s="20" customFormat="1" x14ac:dyDescent="0.2"/>
    <row r="182" s="20" customFormat="1" x14ac:dyDescent="0.2"/>
    <row r="183" s="20" customFormat="1" x14ac:dyDescent="0.2"/>
    <row r="184" s="20" customFormat="1" x14ac:dyDescent="0.2"/>
    <row r="185" s="20" customFormat="1" x14ac:dyDescent="0.2"/>
    <row r="186" s="20" customFormat="1" x14ac:dyDescent="0.2"/>
    <row r="187" s="20" customFormat="1" x14ac:dyDescent="0.2"/>
    <row r="188" s="20" customFormat="1" x14ac:dyDescent="0.2"/>
    <row r="189" s="20" customFormat="1" x14ac:dyDescent="0.2"/>
    <row r="190" s="20" customFormat="1" x14ac:dyDescent="0.2"/>
    <row r="191" s="20" customFormat="1" x14ac:dyDescent="0.2"/>
    <row r="192" s="20" customFormat="1" x14ac:dyDescent="0.2"/>
    <row r="193" s="20" customFormat="1" x14ac:dyDescent="0.2"/>
    <row r="194" s="20" customFormat="1" x14ac:dyDescent="0.2"/>
    <row r="195" s="20" customFormat="1" x14ac:dyDescent="0.2"/>
    <row r="196" s="20" customFormat="1" x14ac:dyDescent="0.2"/>
    <row r="197" s="20" customFormat="1" x14ac:dyDescent="0.2"/>
    <row r="198" s="20" customFormat="1" x14ac:dyDescent="0.2"/>
    <row r="199" s="20" customFormat="1" x14ac:dyDescent="0.2"/>
    <row r="200" s="20" customFormat="1" x14ac:dyDescent="0.2"/>
    <row r="201" s="20" customFormat="1" x14ac:dyDescent="0.2"/>
    <row r="202" s="20" customFormat="1" x14ac:dyDescent="0.2"/>
    <row r="203" s="20" customFormat="1" x14ac:dyDescent="0.2"/>
    <row r="204" s="20" customFormat="1" x14ac:dyDescent="0.2"/>
    <row r="205" s="20" customFormat="1" x14ac:dyDescent="0.2"/>
    <row r="206" s="20" customFormat="1" x14ac:dyDescent="0.2"/>
    <row r="207" s="20" customFormat="1" x14ac:dyDescent="0.2"/>
    <row r="208" s="20" customFormat="1" x14ac:dyDescent="0.2"/>
    <row r="209" s="20" customFormat="1" x14ac:dyDescent="0.2"/>
    <row r="210" s="20" customFormat="1" x14ac:dyDescent="0.2"/>
    <row r="211" s="20" customFormat="1" x14ac:dyDescent="0.2"/>
    <row r="212" s="20" customFormat="1" x14ac:dyDescent="0.2"/>
    <row r="213" s="20" customFormat="1" x14ac:dyDescent="0.2"/>
    <row r="214" s="20" customFormat="1" x14ac:dyDescent="0.2"/>
    <row r="215" s="20" customFormat="1" x14ac:dyDescent="0.2"/>
    <row r="216" s="20" customFormat="1" x14ac:dyDescent="0.2"/>
    <row r="217" s="20" customFormat="1" x14ac:dyDescent="0.2"/>
    <row r="218" s="20" customFormat="1" x14ac:dyDescent="0.2"/>
    <row r="219" s="20" customFormat="1" x14ac:dyDescent="0.2"/>
    <row r="220" s="20" customFormat="1" x14ac:dyDescent="0.2"/>
    <row r="221" s="20" customFormat="1" x14ac:dyDescent="0.2"/>
    <row r="222" s="20" customFormat="1" x14ac:dyDescent="0.2"/>
    <row r="223" s="20" customFormat="1" x14ac:dyDescent="0.2"/>
    <row r="224" s="20" customFormat="1" x14ac:dyDescent="0.2"/>
    <row r="225" s="20" customFormat="1" x14ac:dyDescent="0.2"/>
    <row r="226" s="20" customFormat="1" x14ac:dyDescent="0.2"/>
    <row r="227" s="20" customFormat="1" x14ac:dyDescent="0.2"/>
    <row r="228" s="20" customFormat="1" x14ac:dyDescent="0.2"/>
    <row r="229" s="20" customFormat="1" x14ac:dyDescent="0.2"/>
    <row r="230" s="20" customFormat="1" x14ac:dyDescent="0.2"/>
    <row r="231" s="20" customFormat="1" x14ac:dyDescent="0.2"/>
    <row r="232" s="20" customFormat="1" x14ac:dyDescent="0.2"/>
    <row r="233" s="20" customFormat="1" x14ac:dyDescent="0.2"/>
    <row r="234" s="20" customFormat="1" x14ac:dyDescent="0.2"/>
    <row r="235" s="20" customFormat="1" x14ac:dyDescent="0.2"/>
    <row r="236" s="20" customFormat="1" x14ac:dyDescent="0.2"/>
    <row r="237" s="20" customFormat="1" x14ac:dyDescent="0.2"/>
    <row r="238" s="20" customFormat="1" x14ac:dyDescent="0.2"/>
    <row r="239" s="20" customFormat="1" x14ac:dyDescent="0.2"/>
    <row r="240" s="20" customFormat="1" x14ac:dyDescent="0.2"/>
    <row r="241" s="20" customFormat="1" x14ac:dyDescent="0.2"/>
    <row r="242" s="20" customFormat="1" x14ac:dyDescent="0.2"/>
    <row r="243" s="20" customFormat="1" x14ac:dyDescent="0.2"/>
    <row r="244" s="20" customFormat="1" x14ac:dyDescent="0.2"/>
    <row r="245" s="20" customFormat="1" x14ac:dyDescent="0.2"/>
    <row r="246" s="20" customFormat="1" x14ac:dyDescent="0.2"/>
    <row r="247" s="20" customFormat="1" x14ac:dyDescent="0.2"/>
    <row r="248" s="20" customFormat="1" x14ac:dyDescent="0.2"/>
    <row r="249" s="20" customFormat="1" x14ac:dyDescent="0.2"/>
    <row r="250" s="20" customFormat="1" x14ac:dyDescent="0.2"/>
    <row r="251" s="20" customFormat="1" x14ac:dyDescent="0.2"/>
    <row r="252" s="20" customFormat="1" x14ac:dyDescent="0.2"/>
    <row r="253" s="20" customFormat="1" x14ac:dyDescent="0.2"/>
    <row r="254" s="20" customFormat="1" x14ac:dyDescent="0.2"/>
    <row r="255" s="20" customFormat="1" x14ac:dyDescent="0.2"/>
    <row r="256" s="20" customFormat="1" x14ac:dyDescent="0.2"/>
    <row r="257" s="20" customFormat="1" x14ac:dyDescent="0.2"/>
    <row r="258" s="20" customFormat="1" x14ac:dyDescent="0.2"/>
    <row r="259" s="20" customFormat="1" x14ac:dyDescent="0.2"/>
    <row r="260" s="20" customFormat="1" x14ac:dyDescent="0.2"/>
    <row r="261" s="20" customFormat="1" x14ac:dyDescent="0.2"/>
    <row r="262" s="20" customFormat="1" x14ac:dyDescent="0.2"/>
    <row r="263" s="20" customFormat="1" x14ac:dyDescent="0.2"/>
    <row r="264" s="20" customFormat="1" x14ac:dyDescent="0.2"/>
    <row r="265" s="20" customFormat="1" x14ac:dyDescent="0.2"/>
    <row r="266" s="20" customFormat="1" x14ac:dyDescent="0.2"/>
    <row r="267" s="20" customFormat="1" x14ac:dyDescent="0.2"/>
    <row r="268" s="20" customFormat="1" x14ac:dyDescent="0.2"/>
    <row r="269" s="20" customFormat="1" x14ac:dyDescent="0.2"/>
    <row r="270" s="20" customFormat="1" x14ac:dyDescent="0.2"/>
    <row r="271" s="20" customFormat="1" x14ac:dyDescent="0.2"/>
    <row r="272" s="20" customFormat="1" x14ac:dyDescent="0.2"/>
    <row r="273" s="20" customFormat="1" x14ac:dyDescent="0.2"/>
    <row r="274" s="20" customFormat="1" x14ac:dyDescent="0.2"/>
    <row r="275" s="20" customFormat="1" x14ac:dyDescent="0.2"/>
    <row r="276" s="20" customFormat="1" x14ac:dyDescent="0.2"/>
    <row r="277" s="20" customFormat="1" x14ac:dyDescent="0.2"/>
    <row r="278" s="20" customFormat="1" x14ac:dyDescent="0.2"/>
    <row r="279" s="20" customFormat="1" x14ac:dyDescent="0.2"/>
    <row r="280" s="20" customFormat="1" x14ac:dyDescent="0.2"/>
    <row r="281" s="20" customFormat="1" x14ac:dyDescent="0.2"/>
    <row r="282" s="20" customFormat="1" x14ac:dyDescent="0.2"/>
    <row r="283" s="20" customFormat="1" x14ac:dyDescent="0.2"/>
    <row r="284" s="20" customFormat="1" x14ac:dyDescent="0.2"/>
    <row r="285" s="20" customFormat="1" x14ac:dyDescent="0.2"/>
    <row r="286" s="20" customFormat="1" x14ac:dyDescent="0.2"/>
    <row r="287" s="20" customFormat="1" x14ac:dyDescent="0.2"/>
    <row r="288" s="20" customFormat="1" x14ac:dyDescent="0.2"/>
    <row r="289" s="20" customFormat="1" x14ac:dyDescent="0.2"/>
    <row r="290" s="20" customFormat="1" x14ac:dyDescent="0.2"/>
    <row r="291" s="20" customFormat="1" x14ac:dyDescent="0.2"/>
    <row r="292" s="20" customFormat="1" x14ac:dyDescent="0.2"/>
    <row r="293" s="20" customFormat="1" x14ac:dyDescent="0.2"/>
    <row r="294" s="20" customFormat="1" x14ac:dyDescent="0.2"/>
    <row r="295" s="20" customFormat="1" x14ac:dyDescent="0.2"/>
    <row r="296" s="20" customFormat="1" x14ac:dyDescent="0.2"/>
    <row r="297" s="20" customFormat="1" x14ac:dyDescent="0.2"/>
    <row r="298" s="20" customFormat="1" x14ac:dyDescent="0.2"/>
    <row r="299" s="20" customFormat="1" x14ac:dyDescent="0.2"/>
    <row r="300" s="20" customFormat="1" x14ac:dyDescent="0.2"/>
    <row r="301" s="20" customFormat="1" x14ac:dyDescent="0.2"/>
    <row r="302" s="20" customFormat="1" x14ac:dyDescent="0.2"/>
    <row r="303" s="20" customFormat="1" x14ac:dyDescent="0.2"/>
    <row r="304" s="20" customFormat="1" x14ac:dyDescent="0.2"/>
    <row r="305" s="20" customFormat="1" x14ac:dyDescent="0.2"/>
    <row r="306" s="20" customFormat="1" x14ac:dyDescent="0.2"/>
    <row r="307" s="20" customFormat="1" x14ac:dyDescent="0.2"/>
    <row r="308" s="20" customFormat="1" x14ac:dyDescent="0.2"/>
    <row r="309" s="20" customFormat="1" x14ac:dyDescent="0.2"/>
    <row r="310" s="20" customFormat="1" x14ac:dyDescent="0.2"/>
    <row r="311" s="20" customFormat="1" x14ac:dyDescent="0.2"/>
    <row r="312" s="20" customFormat="1" x14ac:dyDescent="0.2"/>
    <row r="313" s="20" customFormat="1" x14ac:dyDescent="0.2"/>
    <row r="314" s="20" customFormat="1" x14ac:dyDescent="0.2"/>
    <row r="315" s="20" customFormat="1" x14ac:dyDescent="0.2"/>
    <row r="316" s="20" customFormat="1" x14ac:dyDescent="0.2"/>
    <row r="317" s="20" customFormat="1" x14ac:dyDescent="0.2"/>
    <row r="318" s="20" customFormat="1" x14ac:dyDescent="0.2"/>
    <row r="319" s="20" customFormat="1" x14ac:dyDescent="0.2"/>
    <row r="320" s="20" customFormat="1" x14ac:dyDescent="0.2"/>
    <row r="321" s="20" customFormat="1" x14ac:dyDescent="0.2"/>
    <row r="322" s="20" customFormat="1" x14ac:dyDescent="0.2"/>
    <row r="323" s="20" customFormat="1" x14ac:dyDescent="0.2"/>
    <row r="324" s="20" customFormat="1" x14ac:dyDescent="0.2"/>
    <row r="325" s="20" customFormat="1" x14ac:dyDescent="0.2"/>
    <row r="326" s="20" customFormat="1" x14ac:dyDescent="0.2"/>
    <row r="327" s="20" customFormat="1" x14ac:dyDescent="0.2"/>
    <row r="328" s="20" customFormat="1" x14ac:dyDescent="0.2"/>
    <row r="329" s="20" customFormat="1" x14ac:dyDescent="0.2"/>
    <row r="330" s="20" customFormat="1" x14ac:dyDescent="0.2"/>
    <row r="331" s="20" customFormat="1" x14ac:dyDescent="0.2"/>
    <row r="332" s="20" customFormat="1" x14ac:dyDescent="0.2"/>
    <row r="333" s="20" customFormat="1" x14ac:dyDescent="0.2"/>
    <row r="334" s="20" customFormat="1" x14ac:dyDescent="0.2"/>
  </sheetData>
  <sheetProtection algorithmName="SHA-512" hashValue="eroj8Li/tY5uZf0k4XRS8EhPraKd/XVUziNOkXx4BMZ4l/IdJ/gwpYY+F6Ceztna7azZftD/gJzNBOS2UcFwSw==" saltValue="dwBGra6ikcWb3NWLG5WW8A==" spinCount="100000" sheet="1" selectLockedCells="1"/>
  <protectedRanges>
    <protectedRange sqref="D33" name="Range2" securityDescriptor="O:WDG:WDD:(A;;CC;;;WD)"/>
    <protectedRange sqref="D19:D20" name="Range1"/>
  </protectedRanges>
  <mergeCells count="20">
    <mergeCell ref="C64:D64"/>
    <mergeCell ref="C63:D63"/>
    <mergeCell ref="C65:D65"/>
    <mergeCell ref="C66:D66"/>
    <mergeCell ref="C113:F113"/>
    <mergeCell ref="C110:F112"/>
    <mergeCell ref="A109:B109"/>
    <mergeCell ref="A2:F2"/>
    <mergeCell ref="A105:F105"/>
    <mergeCell ref="C19:F19"/>
    <mergeCell ref="A21:F21"/>
    <mergeCell ref="A32:F32"/>
    <mergeCell ref="A37:F37"/>
    <mergeCell ref="A54:F54"/>
    <mergeCell ref="C57:D57"/>
    <mergeCell ref="C58:D58"/>
    <mergeCell ref="C59:D59"/>
    <mergeCell ref="C60:D60"/>
    <mergeCell ref="C56:D56"/>
    <mergeCell ref="C62:D62"/>
  </mergeCells>
  <pageMargins left="0" right="0" top="0.25" bottom="0.25" header="0.5" footer="0.5"/>
  <pageSetup scale="56" orientation="portrait" r:id="rId1"/>
  <headerFooter alignWithMargins="0"/>
  <ignoredErrors>
    <ignoredError sqref="D27"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3908FB-358F-47CB-A5B6-008EADB9AB1B}">
  <dimension ref="A1:EP30"/>
  <sheetViews>
    <sheetView showGridLines="0" workbookViewId="0">
      <selection activeCell="A13" sqref="A13"/>
    </sheetView>
  </sheetViews>
  <sheetFormatPr defaultRowHeight="12.75" x14ac:dyDescent="0.2"/>
  <cols>
    <col min="1" max="1" width="158.83203125" style="91" customWidth="1"/>
    <col min="2" max="3" width="9.33203125" style="91"/>
    <col min="4" max="146" width="9.33203125" style="100"/>
    <col min="147" max="16384" width="9.33203125" style="91"/>
  </cols>
  <sheetData>
    <row r="1" spans="1:1" ht="64.5" customHeight="1" x14ac:dyDescent="0.2">
      <c r="A1" s="108" t="s">
        <v>100</v>
      </c>
    </row>
    <row r="2" spans="1:1" ht="42" customHeight="1" x14ac:dyDescent="0.2">
      <c r="A2" s="98" t="s">
        <v>126</v>
      </c>
    </row>
    <row r="3" spans="1:1" ht="105" customHeight="1" x14ac:dyDescent="0.2">
      <c r="A3" s="99" t="s">
        <v>111</v>
      </c>
    </row>
    <row r="4" spans="1:1" ht="24.75" customHeight="1" x14ac:dyDescent="0.2">
      <c r="A4" s="98" t="s">
        <v>97</v>
      </c>
    </row>
    <row r="5" spans="1:1" ht="22.5" customHeight="1" x14ac:dyDescent="0.2">
      <c r="A5" s="97" t="s">
        <v>77</v>
      </c>
    </row>
    <row r="6" spans="1:1" ht="49.5" customHeight="1" x14ac:dyDescent="0.2">
      <c r="A6" s="93"/>
    </row>
    <row r="7" spans="1:1" ht="35.25" customHeight="1" x14ac:dyDescent="0.2">
      <c r="A7" s="96" t="s">
        <v>78</v>
      </c>
    </row>
    <row r="8" spans="1:1" ht="38.25" customHeight="1" x14ac:dyDescent="0.2">
      <c r="A8" s="101" t="s">
        <v>79</v>
      </c>
    </row>
    <row r="9" spans="1:1" ht="107.1" customHeight="1" x14ac:dyDescent="0.2">
      <c r="A9" s="93"/>
    </row>
    <row r="10" spans="1:1" ht="36.75" customHeight="1" x14ac:dyDescent="0.2">
      <c r="A10" s="102" t="s">
        <v>80</v>
      </c>
    </row>
    <row r="11" spans="1:1" ht="116.1" customHeight="1" x14ac:dyDescent="0.2">
      <c r="A11" s="93"/>
    </row>
    <row r="12" spans="1:1" ht="334.5" customHeight="1" x14ac:dyDescent="0.2">
      <c r="A12" s="95" t="s">
        <v>117</v>
      </c>
    </row>
    <row r="13" spans="1:1" ht="107.25" customHeight="1" x14ac:dyDescent="0.2">
      <c r="A13" s="103" t="s">
        <v>118</v>
      </c>
    </row>
    <row r="14" spans="1:1" ht="36" customHeight="1" x14ac:dyDescent="0.2">
      <c r="A14" s="102" t="s">
        <v>81</v>
      </c>
    </row>
    <row r="15" spans="1:1" ht="333" customHeight="1" x14ac:dyDescent="0.2">
      <c r="A15" s="93"/>
    </row>
    <row r="16" spans="1:1" ht="16.5" customHeight="1" x14ac:dyDescent="0.2">
      <c r="A16" s="94" t="s">
        <v>82</v>
      </c>
    </row>
    <row r="17" spans="1:1" ht="69" customHeight="1" x14ac:dyDescent="0.2">
      <c r="A17" s="104" t="s">
        <v>83</v>
      </c>
    </row>
    <row r="18" spans="1:1" ht="171.6" customHeight="1" x14ac:dyDescent="0.2">
      <c r="A18" s="104" t="s">
        <v>84</v>
      </c>
    </row>
    <row r="19" spans="1:1" ht="16.5" customHeight="1" x14ac:dyDescent="0.2">
      <c r="A19" s="128" t="s">
        <v>85</v>
      </c>
    </row>
    <row r="20" spans="1:1" ht="16.5" customHeight="1" x14ac:dyDescent="0.2">
      <c r="A20" s="129" t="s">
        <v>134</v>
      </c>
    </row>
    <row r="21" spans="1:1" ht="85.5" customHeight="1" x14ac:dyDescent="0.2">
      <c r="A21" s="130" t="s">
        <v>86</v>
      </c>
    </row>
    <row r="22" spans="1:1" ht="54" customHeight="1" x14ac:dyDescent="0.2">
      <c r="A22" s="102" t="s">
        <v>87</v>
      </c>
    </row>
    <row r="23" spans="1:1" ht="129.75" customHeight="1" x14ac:dyDescent="0.2">
      <c r="A23" s="93"/>
    </row>
    <row r="24" spans="1:1" ht="47.25" customHeight="1" x14ac:dyDescent="0.2">
      <c r="A24" s="94" t="s">
        <v>90</v>
      </c>
    </row>
    <row r="25" spans="1:1" ht="41.25" customHeight="1" x14ac:dyDescent="0.2">
      <c r="A25" s="102" t="s">
        <v>88</v>
      </c>
    </row>
    <row r="26" spans="1:1" ht="101.1" customHeight="1" x14ac:dyDescent="0.2">
      <c r="A26" s="93"/>
    </row>
    <row r="27" spans="1:1" ht="33" customHeight="1" x14ac:dyDescent="0.2">
      <c r="A27" s="94" t="s">
        <v>89</v>
      </c>
    </row>
    <row r="28" spans="1:1" ht="33" customHeight="1" x14ac:dyDescent="0.2">
      <c r="A28" s="94" t="s">
        <v>112</v>
      </c>
    </row>
    <row r="29" spans="1:1" ht="33" customHeight="1" x14ac:dyDescent="0.2">
      <c r="A29" s="105"/>
    </row>
    <row r="30" spans="1:1" ht="9" customHeight="1" x14ac:dyDescent="0.2">
      <c r="A30" s="92" t="s">
        <v>127</v>
      </c>
    </row>
  </sheetData>
  <sheetProtection algorithmName="SHA-512" hashValue="dQfAN+xtFEGG+BJTlUXGavDMoCIpvmGBTJ9tQSaiNwIp87mpuPm3lJFCQgtD+P+5PXiZ2ABG/RL0TOGKlglnjA==" saltValue="Y0zy32fG3899N/LxwR+elw==" spinCount="100000" sheet="1" selectLockedCells="1"/>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5889D6B85BF3B24A84911690CFC43CD8" ma:contentTypeVersion="12" ma:contentTypeDescription="Create a new document." ma:contentTypeScope="" ma:versionID="d7ed78762d0e070787141a4d5eb803fd">
  <xsd:schema xmlns:xsd="http://www.w3.org/2001/XMLSchema" xmlns:xs="http://www.w3.org/2001/XMLSchema" xmlns:p="http://schemas.microsoft.com/office/2006/metadata/properties" xmlns:ns2="ddd60001-b52f-4b56-abab-f0de4085966c" xmlns:ns3="c680cbfa-a289-4cb8-98ab-9cedbc98c9dc" targetNamespace="http://schemas.microsoft.com/office/2006/metadata/properties" ma:root="true" ma:fieldsID="031e88ed825d8e9ef0f256eeeb249e5a" ns2:_="" ns3:_="">
    <xsd:import namespace="ddd60001-b52f-4b56-abab-f0de4085966c"/>
    <xsd:import namespace="c680cbfa-a289-4cb8-98ab-9cedbc98c9dc"/>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SearchPropertie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dd60001-b52f-4b56-abab-f0de4085966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Image Tags" ma:readOnly="false" ma:fieldId="{5cf76f15-5ced-4ddc-b409-7134ff3c332f}" ma:taxonomyMulti="true" ma:sspId="ed34ee7b-6b66-40fb-86f8-c1b2e0376fc7"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680cbfa-a289-4cb8-98ab-9cedbc98c9dc"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41e2c989-6600-4c63-87dd-ce8e8fde7980}" ma:internalName="TaxCatchAll" ma:showField="CatchAllData" ma:web="c680cbfa-a289-4cb8-98ab-9cedbc98c9dc">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c680cbfa-a289-4cb8-98ab-9cedbc98c9dc" xsi:nil="true"/>
    <lcf76f155ced4ddcb4097134ff3c332f xmlns="ddd60001-b52f-4b56-abab-f0de4085966c">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8EEBC0DD-3C96-467A-AE15-861B1195E059}">
  <ds:schemaRefs>
    <ds:schemaRef ds:uri="http://schemas.microsoft.com/sharepoint/v3/contenttype/forms"/>
  </ds:schemaRefs>
</ds:datastoreItem>
</file>

<file path=customXml/itemProps2.xml><?xml version="1.0" encoding="utf-8"?>
<ds:datastoreItem xmlns:ds="http://schemas.openxmlformats.org/officeDocument/2006/customXml" ds:itemID="{A25D6A24-270C-40A5-BE41-1596F0EC775E}"/>
</file>

<file path=customXml/itemProps3.xml><?xml version="1.0" encoding="utf-8"?>
<ds:datastoreItem xmlns:ds="http://schemas.openxmlformats.org/officeDocument/2006/customXml" ds:itemID="{7B574FAB-0B35-4475-9975-214E0F2C38E6}">
  <ds:schemaRefs>
    <ds:schemaRef ds:uri="b3ace368-f210-4723-ab3e-daf40153a511"/>
    <ds:schemaRef ds:uri="http://schemas.openxmlformats.org/package/2006/metadata/core-properties"/>
    <ds:schemaRef ds:uri="http://schemas.microsoft.com/office/infopath/2007/PartnerControls"/>
    <ds:schemaRef ds:uri="http://schemas.microsoft.com/office/2006/metadata/properties"/>
    <ds:schemaRef ds:uri="http://purl.org/dc/terms/"/>
    <ds:schemaRef ds:uri="3e49bb58-6840-4a2b-8ae8-71f234f9985c"/>
    <ds:schemaRef ds:uri="http://www.w3.org/XML/1998/namespace"/>
    <ds:schemaRef ds:uri="http://schemas.microsoft.com/office/2006/documentManagement/types"/>
    <ds:schemaRef ds:uri="http://purl.org/dc/dcmitype/"/>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CCFF - Single Church</vt:lpstr>
      <vt:lpstr>Benefits Calculator</vt:lpstr>
      <vt:lpstr>Instructions - Single Church</vt:lpstr>
      <vt:lpstr>'Benefits Calculator'!Print_Area</vt:lpstr>
      <vt:lpstr>'CCFF - Single Church'!Print_Area</vt:lpstr>
      <vt:lpstr>'Instructions - Single Church'!Print_Area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Marianela Chinea</dc:creator>
  <cp:lastModifiedBy>Marianela Morales</cp:lastModifiedBy>
  <cp:lastPrinted>2024-07-02T14:54:19Z</cp:lastPrinted>
  <dcterms:created xsi:type="dcterms:W3CDTF">2023-06-08T21:27:34Z</dcterms:created>
  <dcterms:modified xsi:type="dcterms:W3CDTF">2024-07-15T14:17:23Z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0x010100E41010944EAF7345842256B3CDDE4604</vt:lpwstr>
  </property>
  <property fmtid="{D5CDD505-2E9C-101B-9397-08002B2CF9AE}" pid="3" name="MediaServiceImageTags">
    <vt:lpwstr/>
  </property>
</Properties>
</file>